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ate1904="1" showInkAnnotation="0" autoCompressPictures="0"/>
  <mc:AlternateContent xmlns:mc="http://schemas.openxmlformats.org/markup-compatibility/2006">
    <mc:Choice Requires="x15">
      <x15ac:absPath xmlns:x15ac="http://schemas.microsoft.com/office/spreadsheetml/2010/11/ac" url="https://d.docs.live.net/56d64a9cf2acc712/Documents/CBCs/CBC - Saint John/Full data set - 1945 to present/"/>
    </mc:Choice>
  </mc:AlternateContent>
  <xr:revisionPtr revIDLastSave="7" documentId="8_{FC18EFDE-BE52-45A5-9A0F-D6BADC7A9546}" xr6:coauthVersionLast="47" xr6:coauthVersionMax="47" xr10:uidLastSave="{ACE21D98-F80F-4BB7-A0C1-FBB4651F8F79}"/>
  <bookViews>
    <workbookView xWindow="-120" yWindow="-120" windowWidth="29040" windowHeight="16440" tabRatio="500" xr2:uid="{00000000-000D-0000-FFFF-FFFF00000000}"/>
  </bookViews>
  <sheets>
    <sheet name="CBC SJ" sheetId="1" r:id="rId1"/>
    <sheet name="compilers" sheetId="6" r:id="rId2"/>
    <sheet name="edits &amp; notes" sheetId="2" r:id="rId3"/>
  </sheets>
  <definedNames>
    <definedName name="_xlnm.Print_Area" localSheetId="0">'CBC SJ'!$A$2:$CK$297</definedName>
    <definedName name="_xlnm.Print_Titles" localSheetId="0">'CBC SJ'!$A:$A,'CBC SJ'!$15:$15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220" i="1" l="1"/>
  <c r="C220" i="1"/>
  <c r="F220" i="1"/>
  <c r="G220" i="1"/>
  <c r="H220" i="1"/>
  <c r="I220" i="1"/>
  <c r="J220" i="1"/>
  <c r="K220" i="1"/>
  <c r="L220" i="1"/>
  <c r="M220" i="1"/>
  <c r="N220" i="1"/>
  <c r="O220" i="1"/>
  <c r="P220" i="1"/>
  <c r="Q220" i="1"/>
  <c r="R220" i="1"/>
  <c r="S220" i="1"/>
  <c r="T220" i="1"/>
  <c r="U220" i="1"/>
  <c r="V220" i="1"/>
  <c r="W220" i="1"/>
  <c r="X220" i="1"/>
  <c r="Y220" i="1"/>
  <c r="Z220" i="1"/>
  <c r="AA220" i="1"/>
  <c r="AB220" i="1"/>
  <c r="AC220" i="1"/>
  <c r="AD220" i="1"/>
  <c r="AH220" i="1"/>
  <c r="AJ220" i="1"/>
  <c r="AK220" i="1"/>
  <c r="AL220" i="1"/>
  <c r="AM220" i="1"/>
  <c r="AN220" i="1"/>
  <c r="AO220" i="1"/>
  <c r="AP220" i="1"/>
  <c r="AQ220" i="1"/>
  <c r="AR220" i="1"/>
  <c r="AS220" i="1"/>
  <c r="AT220" i="1"/>
  <c r="AU220" i="1"/>
  <c r="AV220" i="1"/>
  <c r="AW220" i="1"/>
  <c r="BZ217" i="1"/>
  <c r="AX220" i="1"/>
  <c r="AY220" i="1"/>
  <c r="AZ220" i="1"/>
  <c r="BA220" i="1"/>
  <c r="BB220" i="1"/>
  <c r="BZ218" i="1"/>
  <c r="BC220" i="1"/>
  <c r="BD220" i="1"/>
  <c r="BE220" i="1"/>
  <c r="BF220" i="1"/>
  <c r="BG220" i="1"/>
  <c r="BH220" i="1"/>
  <c r="BI220" i="1"/>
  <c r="BJ220" i="1"/>
  <c r="BK220" i="1"/>
  <c r="BL220" i="1"/>
  <c r="BM220" i="1"/>
  <c r="BN220" i="1"/>
  <c r="BO220" i="1"/>
  <c r="BP220" i="1"/>
  <c r="BQ220" i="1"/>
  <c r="BR220" i="1"/>
  <c r="BS220" i="1"/>
  <c r="BT220" i="1"/>
  <c r="BZ219" i="1"/>
  <c r="BZ220" i="1"/>
  <c r="BW16" i="1"/>
  <c r="BW17" i="1"/>
  <c r="BW18" i="1"/>
  <c r="BW19" i="1"/>
  <c r="BW20" i="1"/>
  <c r="BW21" i="1"/>
  <c r="BW22" i="1"/>
  <c r="BW23" i="1"/>
  <c r="BW24" i="1"/>
  <c r="BW25" i="1"/>
  <c r="BW26" i="1"/>
  <c r="BW27" i="1"/>
  <c r="BW28" i="1"/>
  <c r="BW29" i="1"/>
  <c r="BW30" i="1"/>
  <c r="BW31" i="1"/>
  <c r="BW32" i="1"/>
  <c r="BW33" i="1"/>
  <c r="BW34" i="1"/>
  <c r="BW35" i="1"/>
  <c r="BW36" i="1"/>
  <c r="BW37" i="1"/>
  <c r="BW38" i="1"/>
  <c r="BW39" i="1"/>
  <c r="BW40" i="1"/>
  <c r="BW41" i="1"/>
  <c r="BW42" i="1"/>
  <c r="BW43" i="1"/>
  <c r="BW44" i="1"/>
  <c r="BW45" i="1"/>
  <c r="BW46" i="1"/>
  <c r="BW47" i="1"/>
  <c r="BW48" i="1"/>
  <c r="BW49" i="1"/>
  <c r="BW50" i="1"/>
  <c r="BW51" i="1"/>
  <c r="BW52" i="1"/>
  <c r="BW53" i="1"/>
  <c r="BW54" i="1"/>
  <c r="BW55" i="1"/>
  <c r="BW56" i="1"/>
  <c r="BW57" i="1"/>
  <c r="BW58" i="1"/>
  <c r="BW59" i="1"/>
  <c r="BW60" i="1"/>
  <c r="BW61" i="1"/>
  <c r="BW62" i="1"/>
  <c r="BW63" i="1"/>
  <c r="BW64" i="1"/>
  <c r="BW65" i="1"/>
  <c r="BW66" i="1"/>
  <c r="BW67" i="1"/>
  <c r="BW68" i="1"/>
  <c r="BW69" i="1"/>
  <c r="BW70" i="1"/>
  <c r="BW71" i="1"/>
  <c r="BW72" i="1"/>
  <c r="BW73" i="1"/>
  <c r="BW74" i="1"/>
  <c r="BW75" i="1"/>
  <c r="BW76" i="1"/>
  <c r="BW77" i="1"/>
  <c r="BW78" i="1"/>
  <c r="BW79" i="1"/>
  <c r="BW80" i="1"/>
  <c r="BW81" i="1"/>
  <c r="BW82" i="1"/>
  <c r="BW83" i="1"/>
  <c r="BW84" i="1"/>
  <c r="BW85" i="1"/>
  <c r="BW86" i="1"/>
  <c r="BW87" i="1"/>
  <c r="BW88" i="1"/>
  <c r="BW89" i="1"/>
  <c r="BW90" i="1"/>
  <c r="BW91" i="1"/>
  <c r="BW92" i="1"/>
  <c r="BW93" i="1"/>
  <c r="BW94" i="1"/>
  <c r="BW95" i="1"/>
  <c r="BW96" i="1"/>
  <c r="BW97" i="1"/>
  <c r="BW98" i="1"/>
  <c r="BW99" i="1"/>
  <c r="BW100" i="1"/>
  <c r="BW101" i="1"/>
  <c r="BW102" i="1"/>
  <c r="BW103" i="1"/>
  <c r="BW104" i="1"/>
  <c r="BW105" i="1"/>
  <c r="BW106" i="1"/>
  <c r="BW107" i="1"/>
  <c r="BW108" i="1"/>
  <c r="BW109" i="1"/>
  <c r="BW110" i="1"/>
  <c r="BW111" i="1"/>
  <c r="BW112" i="1"/>
  <c r="BW113" i="1"/>
  <c r="BW114" i="1"/>
  <c r="BW115" i="1"/>
  <c r="BW116" i="1"/>
  <c r="BW117" i="1"/>
  <c r="BW118" i="1"/>
  <c r="BW119" i="1"/>
  <c r="BW120" i="1"/>
  <c r="BW121" i="1"/>
  <c r="BW122" i="1"/>
  <c r="BW123" i="1"/>
  <c r="BW124" i="1"/>
  <c r="BW125" i="1"/>
  <c r="BW126" i="1"/>
  <c r="BW127" i="1"/>
  <c r="BW128" i="1"/>
  <c r="BW129" i="1"/>
  <c r="BW130" i="1"/>
  <c r="BW131" i="1"/>
  <c r="BW132" i="1"/>
  <c r="BW133" i="1"/>
  <c r="BW134" i="1"/>
  <c r="BW135" i="1"/>
  <c r="BW136" i="1"/>
  <c r="BW137" i="1"/>
  <c r="BW138" i="1"/>
  <c r="BW139" i="1"/>
  <c r="BW140" i="1"/>
  <c r="BW141" i="1"/>
  <c r="BW142" i="1"/>
  <c r="BW143" i="1"/>
  <c r="BW144" i="1"/>
  <c r="BW145" i="1"/>
  <c r="BW146" i="1"/>
  <c r="BW147" i="1"/>
  <c r="BW148" i="1"/>
  <c r="BW149" i="1"/>
  <c r="BW150" i="1"/>
  <c r="BW151" i="1"/>
  <c r="BW152" i="1"/>
  <c r="BW153" i="1"/>
  <c r="BW154" i="1"/>
  <c r="BW155" i="1"/>
  <c r="BW156" i="1"/>
  <c r="BW157" i="1"/>
  <c r="BW158" i="1"/>
  <c r="BW159" i="1"/>
  <c r="BW160" i="1"/>
  <c r="BW161" i="1"/>
  <c r="BW162" i="1"/>
  <c r="BW163" i="1"/>
  <c r="BW164" i="1"/>
  <c r="BW165" i="1"/>
  <c r="BW166" i="1"/>
  <c r="BW167" i="1"/>
  <c r="BW168" i="1"/>
  <c r="BW169" i="1"/>
  <c r="BW170" i="1"/>
  <c r="BW171" i="1"/>
  <c r="BW172" i="1"/>
  <c r="BW173" i="1"/>
  <c r="BW174" i="1"/>
  <c r="BW175" i="1"/>
  <c r="BW176" i="1"/>
  <c r="BW177" i="1"/>
  <c r="BW178" i="1"/>
  <c r="BW179" i="1"/>
  <c r="BW180" i="1"/>
  <c r="BW181" i="1"/>
  <c r="BW182" i="1"/>
  <c r="BW183" i="1"/>
  <c r="BW184" i="1"/>
  <c r="BW185" i="1"/>
  <c r="BW186" i="1"/>
  <c r="BW187" i="1"/>
  <c r="BW188" i="1"/>
  <c r="BW189" i="1"/>
  <c r="BW190" i="1"/>
  <c r="BW191" i="1"/>
  <c r="BW192" i="1"/>
  <c r="BW193" i="1"/>
  <c r="BW194" i="1"/>
  <c r="BW195" i="1"/>
  <c r="BW196" i="1"/>
  <c r="BW199" i="1"/>
  <c r="BW200" i="1"/>
  <c r="BW201" i="1"/>
  <c r="BW202" i="1"/>
  <c r="BW203" i="1"/>
  <c r="BW204" i="1"/>
  <c r="BW205" i="1"/>
  <c r="BW206" i="1"/>
  <c r="BW207" i="1"/>
  <c r="BW208" i="1"/>
  <c r="BW209" i="1"/>
  <c r="BW210" i="1"/>
  <c r="BW211" i="1"/>
  <c r="BW212" i="1"/>
  <c r="BW213" i="1"/>
  <c r="BW214" i="1"/>
  <c r="BW215" i="1"/>
  <c r="BW216" i="1"/>
  <c r="BW217" i="1"/>
  <c r="BW220" i="1"/>
  <c r="BZ183" i="1"/>
  <c r="BZ188" i="1"/>
  <c r="BZ155" i="1"/>
  <c r="BZ156" i="1"/>
  <c r="BZ159" i="1"/>
  <c r="BZ163" i="1"/>
  <c r="BZ164" i="1"/>
  <c r="BZ168" i="1"/>
  <c r="BZ74" i="1"/>
  <c r="BZ77" i="1"/>
  <c r="BZ79" i="1"/>
  <c r="BZ80" i="1"/>
  <c r="BZ82" i="1"/>
  <c r="BZ90" i="1"/>
  <c r="BZ94" i="1"/>
  <c r="BZ95" i="1"/>
  <c r="BZ97" i="1"/>
  <c r="BZ98" i="1"/>
  <c r="BZ105" i="1"/>
  <c r="BZ109" i="1"/>
  <c r="BZ119" i="1"/>
  <c r="BZ130" i="1"/>
  <c r="BZ146" i="1"/>
  <c r="BZ147" i="1"/>
  <c r="BZ149" i="1"/>
  <c r="BZ151" i="1"/>
  <c r="BZ27" i="1"/>
  <c r="BZ24" i="1"/>
  <c r="BZ25" i="1"/>
  <c r="BZ33" i="1"/>
  <c r="BZ34" i="1"/>
  <c r="BZ38" i="1"/>
  <c r="BZ44" i="1"/>
  <c r="BZ56" i="1"/>
  <c r="BZ68" i="1"/>
  <c r="BZ71" i="1"/>
  <c r="BZ73" i="1"/>
  <c r="BZ76" i="1"/>
  <c r="BZ85" i="1"/>
  <c r="BZ89" i="1"/>
  <c r="BZ96" i="1"/>
  <c r="BZ100" i="1"/>
  <c r="BZ108" i="1"/>
  <c r="BZ111" i="1"/>
  <c r="BZ114" i="1"/>
  <c r="BZ126" i="1"/>
  <c r="BZ137" i="1"/>
  <c r="BZ145" i="1"/>
  <c r="BZ152" i="1"/>
  <c r="BZ153" i="1"/>
  <c r="BZ166" i="1"/>
  <c r="BZ167" i="1"/>
  <c r="BZ171" i="1"/>
  <c r="BZ191" i="1"/>
  <c r="BZ193" i="1"/>
  <c r="BZ194" i="1"/>
  <c r="BZ195" i="1"/>
  <c r="BZ182" i="1"/>
  <c r="BZ181" i="1"/>
  <c r="BZ180" i="1"/>
  <c r="BZ179" i="1"/>
  <c r="BZ174" i="1"/>
  <c r="BZ158" i="1"/>
  <c r="BZ154" i="1"/>
  <c r="BZ140" i="1"/>
  <c r="BZ139" i="1"/>
  <c r="BZ132" i="1"/>
  <c r="BZ115" i="1"/>
  <c r="BZ107" i="1"/>
  <c r="BZ106" i="1"/>
  <c r="BZ93" i="1"/>
  <c r="BZ84" i="1"/>
  <c r="BZ81" i="1"/>
  <c r="BZ75" i="1"/>
  <c r="BZ70" i="1"/>
  <c r="BZ69" i="1"/>
  <c r="BZ61" i="1"/>
  <c r="BZ40" i="1"/>
  <c r="BZ37" i="1"/>
  <c r="BZ28" i="1"/>
  <c r="BZ20" i="1"/>
  <c r="BZ18" i="1"/>
  <c r="BZ16" i="1"/>
  <c r="BZ17" i="1"/>
  <c r="BZ19" i="1"/>
  <c r="BZ21" i="1"/>
  <c r="BZ22" i="1"/>
  <c r="BZ23" i="1"/>
  <c r="BZ26" i="1"/>
  <c r="BZ29" i="1"/>
  <c r="BZ30" i="1"/>
  <c r="BZ31" i="1"/>
  <c r="BZ32" i="1"/>
  <c r="BZ35" i="1"/>
  <c r="BZ36" i="1"/>
  <c r="BZ39" i="1"/>
  <c r="BZ41" i="1"/>
  <c r="BZ42" i="1"/>
  <c r="BZ43" i="1"/>
  <c r="BZ45" i="1"/>
  <c r="BZ46" i="1"/>
  <c r="BZ47" i="1"/>
  <c r="BZ48" i="1"/>
  <c r="BZ49" i="1"/>
  <c r="BZ50" i="1"/>
  <c r="BZ51" i="1"/>
  <c r="BZ52" i="1"/>
  <c r="BZ53" i="1"/>
  <c r="BZ54" i="1"/>
  <c r="BZ55" i="1"/>
  <c r="BZ57" i="1"/>
  <c r="BZ58" i="1"/>
  <c r="BZ59" i="1"/>
  <c r="BZ60" i="1"/>
  <c r="BZ62" i="1"/>
  <c r="BZ63" i="1"/>
  <c r="BZ64" i="1"/>
  <c r="BZ65" i="1"/>
  <c r="BZ66" i="1"/>
  <c r="BZ67" i="1"/>
  <c r="BZ72" i="1"/>
  <c r="BZ78" i="1"/>
  <c r="BZ83" i="1"/>
  <c r="BZ86" i="1"/>
  <c r="BZ87" i="1"/>
  <c r="BZ88" i="1"/>
  <c r="BZ91" i="1"/>
  <c r="BZ92" i="1"/>
  <c r="BZ99" i="1"/>
  <c r="BZ101" i="1"/>
  <c r="BZ102" i="1"/>
  <c r="BZ103" i="1"/>
  <c r="BZ104" i="1"/>
  <c r="BZ110" i="1"/>
  <c r="BZ112" i="1"/>
  <c r="BZ113" i="1"/>
  <c r="BZ116" i="1"/>
  <c r="BZ117" i="1"/>
  <c r="BZ118" i="1"/>
  <c r="BZ120" i="1"/>
  <c r="BZ121" i="1"/>
  <c r="BZ122" i="1"/>
  <c r="BZ123" i="1"/>
  <c r="BZ124" i="1"/>
  <c r="BZ125" i="1"/>
  <c r="BZ127" i="1"/>
  <c r="BZ128" i="1"/>
  <c r="BZ129" i="1"/>
  <c r="BZ131" i="1"/>
  <c r="BZ133" i="1"/>
  <c r="BZ134" i="1"/>
  <c r="BZ135" i="1"/>
  <c r="BZ136" i="1"/>
  <c r="BZ138" i="1"/>
  <c r="BZ141" i="1"/>
  <c r="BZ142" i="1"/>
  <c r="BZ143" i="1"/>
  <c r="BZ144" i="1"/>
  <c r="BZ148" i="1"/>
  <c r="BZ150" i="1"/>
  <c r="BZ157" i="1"/>
  <c r="BZ160" i="1"/>
  <c r="BZ161" i="1"/>
  <c r="BZ162" i="1"/>
  <c r="BZ165" i="1"/>
  <c r="BZ169" i="1"/>
  <c r="BZ170" i="1"/>
  <c r="BZ172" i="1"/>
  <c r="BZ173" i="1"/>
  <c r="BZ175" i="1"/>
  <c r="BZ176" i="1"/>
  <c r="BZ177" i="1"/>
  <c r="BZ178" i="1"/>
  <c r="BZ184" i="1"/>
  <c r="BZ185" i="1"/>
  <c r="BZ186" i="1"/>
  <c r="BZ187" i="1"/>
  <c r="BZ189" i="1"/>
  <c r="BZ190" i="1"/>
  <c r="BZ192" i="1"/>
  <c r="BZ196" i="1"/>
  <c r="F251" i="1"/>
  <c r="G251" i="1"/>
  <c r="H251" i="1"/>
  <c r="I251" i="1"/>
  <c r="J251" i="1"/>
  <c r="K251" i="1"/>
  <c r="L251" i="1"/>
  <c r="M251" i="1"/>
  <c r="N251" i="1"/>
  <c r="O251" i="1"/>
  <c r="P251" i="1"/>
  <c r="Q251" i="1"/>
  <c r="R251" i="1"/>
  <c r="S251" i="1"/>
  <c r="T251" i="1"/>
  <c r="U251" i="1"/>
  <c r="V251" i="1"/>
  <c r="W251" i="1"/>
  <c r="X251" i="1"/>
  <c r="Y251" i="1"/>
  <c r="Z251" i="1"/>
  <c r="AA251" i="1"/>
  <c r="AB251" i="1"/>
  <c r="AC251" i="1"/>
  <c r="AD251" i="1"/>
  <c r="AE251" i="1"/>
  <c r="AF251" i="1"/>
  <c r="AG251" i="1"/>
  <c r="AH251" i="1"/>
  <c r="AI251" i="1"/>
  <c r="AJ251" i="1"/>
  <c r="AK251" i="1"/>
  <c r="AL251" i="1"/>
  <c r="AM251" i="1"/>
  <c r="AN251" i="1"/>
  <c r="AO251" i="1"/>
  <c r="AP251" i="1"/>
  <c r="AQ251" i="1"/>
  <c r="AR251" i="1"/>
  <c r="AS251" i="1"/>
  <c r="AT251" i="1"/>
  <c r="AU251" i="1"/>
  <c r="AV251" i="1"/>
  <c r="AW251" i="1"/>
  <c r="AX251" i="1"/>
  <c r="AY251" i="1"/>
  <c r="AZ251" i="1"/>
  <c r="BA251" i="1"/>
  <c r="BB251" i="1"/>
  <c r="BC251" i="1"/>
  <c r="BD251" i="1"/>
  <c r="BE251" i="1"/>
  <c r="BF251" i="1"/>
  <c r="BG251" i="1"/>
  <c r="BH251" i="1"/>
  <c r="BI251" i="1"/>
  <c r="BJ251" i="1"/>
  <c r="BK251" i="1"/>
  <c r="BL251" i="1"/>
  <c r="BM251" i="1"/>
  <c r="BN251" i="1"/>
  <c r="BO251" i="1"/>
  <c r="BP251" i="1"/>
  <c r="BQ251" i="1"/>
  <c r="BR251" i="1"/>
  <c r="I247" i="1"/>
  <c r="J247" i="1"/>
  <c r="K247" i="1"/>
  <c r="L247" i="1"/>
  <c r="M247" i="1"/>
  <c r="N247" i="1"/>
  <c r="O247" i="1"/>
  <c r="P247" i="1"/>
  <c r="Q247" i="1"/>
  <c r="R247" i="1"/>
  <c r="S247" i="1"/>
  <c r="T247" i="1"/>
  <c r="U247" i="1"/>
  <c r="V247" i="1"/>
  <c r="W247" i="1"/>
  <c r="X247" i="1"/>
  <c r="Y247" i="1"/>
  <c r="AA247" i="1"/>
  <c r="AB247" i="1"/>
  <c r="AC247" i="1"/>
  <c r="AD247" i="1"/>
  <c r="AE247" i="1"/>
  <c r="AG247" i="1"/>
  <c r="AH247" i="1"/>
  <c r="AK247" i="1"/>
  <c r="AL247" i="1"/>
  <c r="AM247" i="1"/>
  <c r="AN247" i="1"/>
  <c r="AO247" i="1"/>
  <c r="AP247" i="1"/>
  <c r="AQ247" i="1"/>
  <c r="AR247" i="1"/>
  <c r="AS247" i="1"/>
  <c r="AT247" i="1"/>
  <c r="AU247" i="1"/>
  <c r="AV247" i="1"/>
  <c r="AW247" i="1"/>
  <c r="AX247" i="1"/>
  <c r="AY247" i="1"/>
  <c r="AZ247" i="1"/>
  <c r="BA247" i="1"/>
  <c r="BB247" i="1"/>
  <c r="BC247" i="1"/>
  <c r="BD247" i="1"/>
  <c r="BE247" i="1"/>
  <c r="BF247" i="1"/>
  <c r="BG247" i="1"/>
  <c r="BH247" i="1"/>
  <c r="BI247" i="1"/>
  <c r="BJ247" i="1"/>
  <c r="BK247" i="1"/>
  <c r="BL247" i="1"/>
  <c r="BM247" i="1"/>
  <c r="BN247" i="1"/>
  <c r="BO247" i="1"/>
  <c r="BP247" i="1"/>
  <c r="BQ247" i="1"/>
  <c r="BR247" i="1"/>
  <c r="BS247" i="1"/>
  <c r="BW247" i="1"/>
  <c r="BS251" i="1"/>
  <c r="BW251" i="1"/>
  <c r="B241" i="1"/>
  <c r="C241" i="1"/>
  <c r="F241" i="1"/>
  <c r="G241" i="1"/>
  <c r="H241" i="1"/>
  <c r="I241" i="1"/>
  <c r="J241" i="1"/>
  <c r="K241" i="1"/>
  <c r="L241" i="1"/>
  <c r="M241" i="1"/>
  <c r="N241" i="1"/>
  <c r="O241" i="1"/>
  <c r="P241" i="1"/>
  <c r="Q241" i="1"/>
  <c r="R241" i="1"/>
  <c r="S241" i="1"/>
  <c r="T241" i="1"/>
  <c r="U241" i="1"/>
  <c r="V241" i="1"/>
  <c r="W241" i="1"/>
  <c r="X241" i="1"/>
  <c r="Y241" i="1"/>
  <c r="Z241" i="1"/>
  <c r="AA241" i="1"/>
  <c r="AB241" i="1"/>
  <c r="AC241" i="1"/>
  <c r="AD241" i="1"/>
  <c r="AE241" i="1"/>
  <c r="AF241" i="1"/>
  <c r="AG241" i="1"/>
  <c r="AH241" i="1"/>
  <c r="AI241" i="1"/>
  <c r="AJ241" i="1"/>
  <c r="AK241" i="1"/>
  <c r="AL241" i="1"/>
  <c r="AM241" i="1"/>
  <c r="AN241" i="1"/>
  <c r="AO241" i="1"/>
  <c r="AP241" i="1"/>
  <c r="AQ241" i="1"/>
  <c r="AR241" i="1"/>
  <c r="AS241" i="1"/>
  <c r="AT241" i="1"/>
  <c r="AU241" i="1"/>
  <c r="AV241" i="1"/>
  <c r="AW241" i="1"/>
  <c r="AX241" i="1"/>
  <c r="AY241" i="1"/>
  <c r="AZ241" i="1"/>
  <c r="BA241" i="1"/>
  <c r="BB241" i="1"/>
  <c r="BC241" i="1"/>
  <c r="BD241" i="1"/>
  <c r="BE241" i="1"/>
  <c r="BF241" i="1"/>
  <c r="BG241" i="1"/>
  <c r="BH241" i="1"/>
  <c r="BI241" i="1"/>
  <c r="BJ241" i="1"/>
  <c r="BK241" i="1"/>
  <c r="BL241" i="1"/>
  <c r="BM241" i="1"/>
  <c r="BN241" i="1"/>
  <c r="BO241" i="1"/>
  <c r="BP241" i="1"/>
  <c r="BQ241" i="1"/>
  <c r="BR241" i="1"/>
  <c r="BW241" i="1"/>
  <c r="AY5" i="1"/>
  <c r="AZ5" i="1"/>
  <c r="BA5" i="1"/>
  <c r="BB5" i="1"/>
  <c r="BD5" i="1"/>
  <c r="BE5" i="1"/>
  <c r="BF5" i="1"/>
  <c r="BG5" i="1"/>
  <c r="BH5" i="1"/>
  <c r="BI5" i="1"/>
  <c r="BJ5" i="1"/>
  <c r="BK5" i="1"/>
  <c r="BL5" i="1"/>
  <c r="BM5" i="1"/>
  <c r="BN5" i="1"/>
  <c r="BO5" i="1"/>
  <c r="BP5" i="1"/>
  <c r="BQ5" i="1"/>
  <c r="BR5" i="1"/>
  <c r="BS5" i="1"/>
  <c r="BT5" i="1"/>
  <c r="AY221" i="1"/>
  <c r="AY222" i="1"/>
  <c r="AY223" i="1"/>
  <c r="AY224" i="1"/>
  <c r="AY225" i="1"/>
  <c r="AZ221" i="1"/>
  <c r="AZ222" i="1"/>
  <c r="AZ223" i="1"/>
  <c r="AZ224" i="1"/>
  <c r="AZ225" i="1"/>
  <c r="BA221" i="1"/>
  <c r="BA222" i="1"/>
  <c r="BA223" i="1"/>
  <c r="BA224" i="1"/>
  <c r="BA225" i="1"/>
  <c r="BB221" i="1"/>
  <c r="BB222" i="1"/>
  <c r="BB223" i="1"/>
  <c r="BB224" i="1"/>
  <c r="BB225" i="1"/>
  <c r="BC221" i="1"/>
  <c r="BC222" i="1"/>
  <c r="BC223" i="1"/>
  <c r="BC224" i="1"/>
  <c r="BC225" i="1"/>
  <c r="BD221" i="1"/>
  <c r="BD222" i="1"/>
  <c r="BD223" i="1"/>
  <c r="BD224" i="1"/>
  <c r="BD225" i="1"/>
  <c r="BE221" i="1"/>
  <c r="BE222" i="1"/>
  <c r="BE223" i="1"/>
  <c r="BE224" i="1"/>
  <c r="BE225" i="1"/>
  <c r="BF221" i="1"/>
  <c r="BF222" i="1"/>
  <c r="BF223" i="1"/>
  <c r="BF224" i="1"/>
  <c r="BF225" i="1"/>
  <c r="BG221" i="1"/>
  <c r="BG222" i="1"/>
  <c r="BG223" i="1"/>
  <c r="BG224" i="1"/>
  <c r="BG225" i="1"/>
  <c r="BH221" i="1"/>
  <c r="BH222" i="1"/>
  <c r="BH223" i="1"/>
  <c r="BH224" i="1"/>
  <c r="BH225" i="1"/>
  <c r="BI221" i="1"/>
  <c r="BI222" i="1"/>
  <c r="BI223" i="1"/>
  <c r="BI224" i="1"/>
  <c r="BI225" i="1"/>
  <c r="BJ221" i="1"/>
  <c r="BJ222" i="1"/>
  <c r="BJ223" i="1"/>
  <c r="BJ224" i="1"/>
  <c r="BJ225" i="1"/>
  <c r="BK221" i="1"/>
  <c r="BK222" i="1"/>
  <c r="BK223" i="1"/>
  <c r="BK224" i="1"/>
  <c r="BK225" i="1"/>
  <c r="BL221" i="1"/>
  <c r="BL222" i="1"/>
  <c r="BL223" i="1"/>
  <c r="BL224" i="1"/>
  <c r="BL225" i="1"/>
  <c r="BM221" i="1"/>
  <c r="BM222" i="1"/>
  <c r="BM223" i="1"/>
  <c r="BM224" i="1"/>
  <c r="BM225" i="1"/>
  <c r="BN221" i="1"/>
  <c r="BN222" i="1"/>
  <c r="BN223" i="1"/>
  <c r="BN224" i="1"/>
  <c r="BN225" i="1"/>
  <c r="BO221" i="1"/>
  <c r="BO222" i="1"/>
  <c r="BO223" i="1"/>
  <c r="BO224" i="1"/>
  <c r="BO225" i="1"/>
  <c r="BP221" i="1"/>
  <c r="BP222" i="1"/>
  <c r="BP223" i="1"/>
  <c r="BP224" i="1"/>
  <c r="BP225" i="1"/>
  <c r="BQ221" i="1"/>
  <c r="BQ222" i="1"/>
  <c r="BQ223" i="1"/>
  <c r="BQ224" i="1"/>
  <c r="BQ225" i="1"/>
  <c r="BR221" i="1"/>
  <c r="BR222" i="1"/>
  <c r="BR223" i="1"/>
  <c r="BR224" i="1"/>
  <c r="BR225" i="1"/>
  <c r="BS221" i="1"/>
  <c r="BS222" i="1"/>
  <c r="BS223" i="1"/>
  <c r="BS224" i="1"/>
  <c r="BS225" i="1"/>
  <c r="BT221" i="1"/>
  <c r="BT222" i="1"/>
  <c r="BT223" i="1"/>
  <c r="BT224" i="1"/>
  <c r="BT225" i="1"/>
  <c r="AX221" i="1"/>
  <c r="AX222" i="1"/>
  <c r="AX223" i="1"/>
  <c r="AX224" i="1"/>
  <c r="AX225" i="1"/>
  <c r="AW221" i="1"/>
  <c r="AW223" i="1"/>
  <c r="AW225" i="1"/>
  <c r="C221" i="1"/>
  <c r="C225" i="1"/>
  <c r="D225" i="1"/>
  <c r="E225" i="1"/>
  <c r="F221" i="1"/>
  <c r="F225" i="1"/>
  <c r="G221" i="1"/>
  <c r="G225" i="1"/>
  <c r="H221" i="1"/>
  <c r="H225" i="1"/>
  <c r="I221" i="1"/>
  <c r="I225" i="1"/>
  <c r="J221" i="1"/>
  <c r="J225" i="1"/>
  <c r="K221" i="1"/>
  <c r="K225" i="1"/>
  <c r="L225" i="1"/>
  <c r="M221" i="1"/>
  <c r="M225" i="1"/>
  <c r="N225" i="1"/>
  <c r="O221" i="1"/>
  <c r="O225" i="1"/>
  <c r="P221" i="1"/>
  <c r="P225" i="1"/>
  <c r="Q221" i="1"/>
  <c r="Q225" i="1"/>
  <c r="R221" i="1"/>
  <c r="R225" i="1"/>
  <c r="S221" i="1"/>
  <c r="S225" i="1"/>
  <c r="T221" i="1"/>
  <c r="T225" i="1"/>
  <c r="U221" i="1"/>
  <c r="U225" i="1"/>
  <c r="V225" i="1"/>
  <c r="W221" i="1"/>
  <c r="W225" i="1"/>
  <c r="X221" i="1"/>
  <c r="X225" i="1"/>
  <c r="Y15" i="1"/>
  <c r="Y221" i="1"/>
  <c r="Y225" i="1"/>
  <c r="Z15" i="1"/>
  <c r="Z221" i="1"/>
  <c r="Z225" i="1"/>
  <c r="AA225" i="1"/>
  <c r="AB225" i="1"/>
  <c r="AC221" i="1"/>
  <c r="AC225" i="1"/>
  <c r="AD225" i="1"/>
  <c r="AE225" i="1"/>
  <c r="AF225" i="1"/>
  <c r="AG225" i="1"/>
  <c r="AH225" i="1"/>
  <c r="AI225" i="1"/>
  <c r="AJ225" i="1"/>
  <c r="AK221" i="1"/>
  <c r="AK225" i="1"/>
  <c r="AL221" i="1"/>
  <c r="AL225" i="1"/>
  <c r="AM221" i="1"/>
  <c r="AM225" i="1"/>
  <c r="AN221" i="1"/>
  <c r="AN225" i="1"/>
  <c r="AO221" i="1"/>
  <c r="AO225" i="1"/>
  <c r="AP221" i="1"/>
  <c r="AP225" i="1"/>
  <c r="AQ225" i="1"/>
  <c r="AR225" i="1"/>
  <c r="AS221" i="1"/>
  <c r="AS223" i="1"/>
  <c r="AS225" i="1"/>
  <c r="AT221" i="1"/>
  <c r="AT225" i="1"/>
  <c r="AU221" i="1"/>
  <c r="AU223" i="1"/>
  <c r="AU225" i="1"/>
  <c r="AV221" i="1"/>
  <c r="AV223" i="1"/>
  <c r="AV225" i="1"/>
  <c r="B221" i="1"/>
  <c r="B225" i="1"/>
  <c r="F17" i="6"/>
  <c r="CD255" i="1"/>
  <c r="CD256" i="1"/>
  <c r="CD257" i="1"/>
  <c r="CD258" i="1"/>
  <c r="CD259" i="1"/>
  <c r="CD260" i="1"/>
  <c r="CD261" i="1"/>
  <c r="CD254" i="1"/>
  <c r="AV285" i="1"/>
  <c r="AV284" i="1"/>
  <c r="AT284" i="1"/>
  <c r="AR285" i="1"/>
  <c r="AR284" i="1"/>
  <c r="AN284" i="1"/>
  <c r="AW286" i="1"/>
  <c r="AN289" i="1"/>
  <c r="CA16" i="1"/>
  <c r="CA17" i="1"/>
  <c r="CA18" i="1"/>
  <c r="CA19" i="1"/>
  <c r="CA20" i="1"/>
  <c r="CA21" i="1"/>
  <c r="CA22" i="1"/>
  <c r="CA23" i="1"/>
  <c r="BY24" i="1"/>
  <c r="CA24" i="1"/>
  <c r="BY25" i="1"/>
  <c r="CA25" i="1"/>
  <c r="CA26" i="1"/>
  <c r="CA27" i="1"/>
  <c r="CA28" i="1"/>
  <c r="CA29" i="1"/>
  <c r="CA30" i="1"/>
  <c r="CA31" i="1"/>
  <c r="CA32" i="1"/>
  <c r="CA33" i="1"/>
  <c r="CA34" i="1"/>
  <c r="CA35" i="1"/>
  <c r="CA36" i="1"/>
  <c r="CA37" i="1"/>
  <c r="CA38" i="1"/>
  <c r="CA39" i="1"/>
  <c r="CA40" i="1"/>
  <c r="CA41" i="1"/>
  <c r="CA42" i="1"/>
  <c r="CA43" i="1"/>
  <c r="CA44" i="1"/>
  <c r="CA45" i="1"/>
  <c r="CA46" i="1"/>
  <c r="CA47" i="1"/>
  <c r="CA48" i="1"/>
  <c r="CA49" i="1"/>
  <c r="CA50" i="1"/>
  <c r="CA51" i="1"/>
  <c r="CA52" i="1"/>
  <c r="CA53" i="1"/>
  <c r="CA54" i="1"/>
  <c r="CA55" i="1"/>
  <c r="CA56" i="1"/>
  <c r="CA57" i="1"/>
  <c r="CA58" i="1"/>
  <c r="CA59" i="1"/>
  <c r="CA60" i="1"/>
  <c r="CA61" i="1"/>
  <c r="CA62" i="1"/>
  <c r="CA63" i="1"/>
  <c r="CA64" i="1"/>
  <c r="CA65" i="1"/>
  <c r="CA66" i="1"/>
  <c r="CA67" i="1"/>
  <c r="CA68" i="1"/>
  <c r="CA69" i="1"/>
  <c r="CA70" i="1"/>
  <c r="BY71" i="1"/>
  <c r="CA71" i="1"/>
  <c r="CA72" i="1"/>
  <c r="CA73" i="1"/>
  <c r="CA74" i="1"/>
  <c r="CA75" i="1"/>
  <c r="CA76" i="1"/>
  <c r="CA77" i="1"/>
  <c r="CA78" i="1"/>
  <c r="CA79" i="1"/>
  <c r="BY80" i="1"/>
  <c r="CA80" i="1"/>
  <c r="CA81" i="1"/>
  <c r="CA82" i="1"/>
  <c r="CA83" i="1"/>
  <c r="CA84" i="1"/>
  <c r="CA85" i="1"/>
  <c r="CA86" i="1"/>
  <c r="CA87" i="1"/>
  <c r="CA88" i="1"/>
  <c r="CA89" i="1"/>
  <c r="BY90" i="1"/>
  <c r="CA90" i="1"/>
  <c r="CA91" i="1"/>
  <c r="CA92" i="1"/>
  <c r="CA93" i="1"/>
  <c r="CA94" i="1"/>
  <c r="CA95" i="1"/>
  <c r="CA96" i="1"/>
  <c r="CA97" i="1"/>
  <c r="CA98" i="1"/>
  <c r="CA99" i="1"/>
  <c r="BY100" i="1"/>
  <c r="CA100" i="1"/>
  <c r="CA101" i="1"/>
  <c r="CA102" i="1"/>
  <c r="CA103" i="1"/>
  <c r="CA104" i="1"/>
  <c r="BY105" i="1"/>
  <c r="CA105" i="1"/>
  <c r="CA106" i="1"/>
  <c r="CA107" i="1"/>
  <c r="CA108" i="1"/>
  <c r="CA109" i="1"/>
  <c r="CA110" i="1"/>
  <c r="CA111" i="1"/>
  <c r="CA112" i="1"/>
  <c r="CA113" i="1"/>
  <c r="CA114" i="1"/>
  <c r="CA115" i="1"/>
  <c r="CA116" i="1"/>
  <c r="CA117" i="1"/>
  <c r="CA118" i="1"/>
  <c r="CA119" i="1"/>
  <c r="CA120" i="1"/>
  <c r="CA121" i="1"/>
  <c r="CA122" i="1"/>
  <c r="CA123" i="1"/>
  <c r="CA124" i="1"/>
  <c r="CA125" i="1"/>
  <c r="BY126" i="1"/>
  <c r="CA126" i="1"/>
  <c r="CA127" i="1"/>
  <c r="CA128" i="1"/>
  <c r="CA129" i="1"/>
  <c r="BY130" i="1"/>
  <c r="CA130" i="1"/>
  <c r="CA131" i="1"/>
  <c r="CA132" i="1"/>
  <c r="CA133" i="1"/>
  <c r="CA134" i="1"/>
  <c r="CA135" i="1"/>
  <c r="CA136" i="1"/>
  <c r="CA137" i="1"/>
  <c r="CA138" i="1"/>
  <c r="CA139" i="1"/>
  <c r="CA140" i="1"/>
  <c r="CA141" i="1"/>
  <c r="CA142" i="1"/>
  <c r="CA143" i="1"/>
  <c r="CA144" i="1"/>
  <c r="CA145" i="1"/>
  <c r="CA146" i="1"/>
  <c r="CA147" i="1"/>
  <c r="CA148" i="1"/>
  <c r="CA149" i="1"/>
  <c r="CA150" i="1"/>
  <c r="CA151" i="1"/>
  <c r="CA152" i="1"/>
  <c r="CA153" i="1"/>
  <c r="CA154" i="1"/>
  <c r="CA155" i="1"/>
  <c r="BY156" i="1"/>
  <c r="CA156" i="1"/>
  <c r="CA157" i="1"/>
  <c r="CA158" i="1"/>
  <c r="BY159" i="1"/>
  <c r="CA159" i="1"/>
  <c r="CA160" i="1"/>
  <c r="CA161" i="1"/>
  <c r="CA162" i="1"/>
  <c r="CA163" i="1"/>
  <c r="BY164" i="1"/>
  <c r="CA164" i="1"/>
  <c r="CA165" i="1"/>
  <c r="CA166" i="1"/>
  <c r="CA167" i="1"/>
  <c r="CA168" i="1"/>
  <c r="CA169" i="1"/>
  <c r="CA170" i="1"/>
  <c r="CA171" i="1"/>
  <c r="CA172" i="1"/>
  <c r="CA173" i="1"/>
  <c r="CA174" i="1"/>
  <c r="CA175" i="1"/>
  <c r="CA176" i="1"/>
  <c r="CA177" i="1"/>
  <c r="CA178" i="1"/>
  <c r="CA179" i="1"/>
  <c r="CA180" i="1"/>
  <c r="CA181" i="1"/>
  <c r="CA182" i="1"/>
  <c r="CA183" i="1"/>
  <c r="CA184" i="1"/>
  <c r="CA185" i="1"/>
  <c r="CA186" i="1"/>
  <c r="CA187" i="1"/>
  <c r="CA188" i="1"/>
  <c r="CA189" i="1"/>
  <c r="CA190" i="1"/>
  <c r="CA191" i="1"/>
  <c r="CA192" i="1"/>
  <c r="CA193" i="1"/>
  <c r="CA194" i="1"/>
  <c r="CA195" i="1"/>
  <c r="CA196" i="1"/>
  <c r="CA197" i="1"/>
  <c r="BW223" i="1"/>
  <c r="C15" i="1"/>
  <c r="E15" i="1"/>
  <c r="F15" i="1"/>
  <c r="G15" i="1"/>
  <c r="H15" i="1"/>
  <c r="I15" i="1"/>
  <c r="J15" i="1"/>
  <c r="K15" i="1"/>
  <c r="L15" i="1"/>
  <c r="M15" i="1"/>
  <c r="N15" i="1"/>
  <c r="O15" i="1"/>
  <c r="P15" i="1"/>
  <c r="Q15" i="1"/>
  <c r="R15" i="1"/>
  <c r="S15" i="1"/>
  <c r="T15" i="1"/>
  <c r="U15" i="1"/>
  <c r="V15" i="1"/>
  <c r="W15" i="1"/>
  <c r="X15" i="1"/>
  <c r="AA15" i="1"/>
  <c r="AB15" i="1"/>
  <c r="AC15" i="1"/>
  <c r="AD15" i="1"/>
  <c r="AE15" i="1"/>
  <c r="AF15" i="1"/>
  <c r="AG15" i="1"/>
  <c r="AH15" i="1"/>
  <c r="AI15" i="1"/>
  <c r="AJ15" i="1"/>
  <c r="AK15" i="1"/>
  <c r="AL15" i="1"/>
  <c r="AM15" i="1"/>
  <c r="AN15" i="1"/>
  <c r="AO15" i="1"/>
  <c r="AP15" i="1"/>
  <c r="AQ15" i="1"/>
  <c r="AR15" i="1"/>
  <c r="AS15" i="1"/>
  <c r="AT15" i="1"/>
  <c r="AU15" i="1"/>
  <c r="AV15" i="1"/>
  <c r="AW15" i="1"/>
  <c r="AX15" i="1"/>
  <c r="AY15" i="1"/>
  <c r="AZ15" i="1"/>
  <c r="BA15" i="1"/>
  <c r="BB15" i="1"/>
  <c r="BC15" i="1"/>
  <c r="BD15" i="1"/>
  <c r="BE15" i="1"/>
  <c r="BF15" i="1"/>
  <c r="BG15" i="1"/>
  <c r="BH15" i="1"/>
  <c r="BI15" i="1"/>
  <c r="BJ15" i="1"/>
  <c r="BK15" i="1"/>
  <c r="BL15" i="1"/>
  <c r="BM15" i="1"/>
  <c r="BN15" i="1"/>
  <c r="BO15" i="1"/>
  <c r="BP15" i="1"/>
  <c r="BQ15" i="1"/>
  <c r="BR15" i="1"/>
  <c r="BS15" i="1"/>
  <c r="BT15" i="1"/>
  <c r="B15" i="1"/>
  <c r="BX20" i="1"/>
  <c r="BX21" i="1"/>
  <c r="BX22" i="1"/>
  <c r="BX23" i="1"/>
  <c r="BX24" i="1"/>
  <c r="BX25" i="1"/>
  <c r="BX26" i="1"/>
  <c r="BX27" i="1"/>
  <c r="BX28" i="1"/>
  <c r="BX29" i="1"/>
  <c r="BX30" i="1"/>
  <c r="BX31" i="1"/>
  <c r="BX32" i="1"/>
  <c r="BX33" i="1"/>
  <c r="BX34" i="1"/>
  <c r="BX35" i="1"/>
  <c r="BX36" i="1"/>
  <c r="BX37" i="1"/>
  <c r="BX38" i="1"/>
  <c r="BX39" i="1"/>
  <c r="BX40" i="1"/>
  <c r="BX41" i="1"/>
  <c r="BX42" i="1"/>
  <c r="BX43" i="1"/>
  <c r="BX44" i="1"/>
  <c r="BX45" i="1"/>
  <c r="BX46" i="1"/>
  <c r="BX47" i="1"/>
  <c r="BX48" i="1"/>
  <c r="BX49" i="1"/>
  <c r="BX50" i="1"/>
  <c r="BX51" i="1"/>
  <c r="BX52" i="1"/>
  <c r="BX53" i="1"/>
  <c r="BX54" i="1"/>
  <c r="BX55" i="1"/>
  <c r="BX56" i="1"/>
  <c r="BX57" i="1"/>
  <c r="BX58" i="1"/>
  <c r="BX59" i="1"/>
  <c r="BX60" i="1"/>
  <c r="BX61" i="1"/>
  <c r="BX62" i="1"/>
  <c r="BX63" i="1"/>
  <c r="BX64" i="1"/>
  <c r="BX65" i="1"/>
  <c r="BX66" i="1"/>
  <c r="BX67" i="1"/>
  <c r="BX68" i="1"/>
  <c r="BX69" i="1"/>
  <c r="BX70" i="1"/>
  <c r="BX71" i="1"/>
  <c r="BX72" i="1"/>
  <c r="BX73" i="1"/>
  <c r="BX74" i="1"/>
  <c r="BX75" i="1"/>
  <c r="BX76" i="1"/>
  <c r="BX77" i="1"/>
  <c r="BX78" i="1"/>
  <c r="BX79" i="1"/>
  <c r="BX80" i="1"/>
  <c r="BX81" i="1"/>
  <c r="BX82" i="1"/>
  <c r="BX83" i="1"/>
  <c r="BX84" i="1"/>
  <c r="BX85" i="1"/>
  <c r="BX86" i="1"/>
  <c r="BX87" i="1"/>
  <c r="BX88" i="1"/>
  <c r="BX89" i="1"/>
  <c r="BX90" i="1"/>
  <c r="BX91" i="1"/>
  <c r="BX92" i="1"/>
  <c r="BX93" i="1"/>
  <c r="BX94" i="1"/>
  <c r="BX95" i="1"/>
  <c r="BX96" i="1"/>
  <c r="BX97" i="1"/>
  <c r="BX98" i="1"/>
  <c r="BX99" i="1"/>
  <c r="BX100" i="1"/>
  <c r="BX101" i="1"/>
  <c r="BX102" i="1"/>
  <c r="BX103" i="1"/>
  <c r="BX104" i="1"/>
  <c r="BX105" i="1"/>
  <c r="BX106" i="1"/>
  <c r="BX107" i="1"/>
  <c r="BX108" i="1"/>
  <c r="BX109" i="1"/>
  <c r="BX110" i="1"/>
  <c r="BX111" i="1"/>
  <c r="BX112" i="1"/>
  <c r="BX113" i="1"/>
  <c r="BX114" i="1"/>
  <c r="BX115" i="1"/>
  <c r="BX116" i="1"/>
  <c r="BX117" i="1"/>
  <c r="BX118" i="1"/>
  <c r="BX119" i="1"/>
  <c r="BX120" i="1"/>
  <c r="BX121" i="1"/>
  <c r="BX122" i="1"/>
  <c r="BX123" i="1"/>
  <c r="BX124" i="1"/>
  <c r="BX125" i="1"/>
  <c r="BX126" i="1"/>
  <c r="BX127" i="1"/>
  <c r="BX128" i="1"/>
  <c r="BX129" i="1"/>
  <c r="BX130" i="1"/>
  <c r="BX131" i="1"/>
  <c r="BX132" i="1"/>
  <c r="BX133" i="1"/>
  <c r="BX134" i="1"/>
  <c r="BX135" i="1"/>
  <c r="BX136" i="1"/>
  <c r="BX137" i="1"/>
  <c r="BX138" i="1"/>
  <c r="BX139" i="1"/>
  <c r="BX140" i="1"/>
  <c r="BX141" i="1"/>
  <c r="BX142" i="1"/>
  <c r="BX143" i="1"/>
  <c r="BX144" i="1"/>
  <c r="BX145" i="1"/>
  <c r="BX146" i="1"/>
  <c r="BX147" i="1"/>
  <c r="BX148" i="1"/>
  <c r="BX149" i="1"/>
  <c r="BX150" i="1"/>
  <c r="BX151" i="1"/>
  <c r="BX152" i="1"/>
  <c r="BX153" i="1"/>
  <c r="BX154" i="1"/>
  <c r="BX155" i="1"/>
  <c r="BX156" i="1"/>
  <c r="BX157" i="1"/>
  <c r="BX158" i="1"/>
  <c r="BX159" i="1"/>
  <c r="BX160" i="1"/>
  <c r="BX161" i="1"/>
  <c r="BX162" i="1"/>
  <c r="BX163" i="1"/>
  <c r="BX164" i="1"/>
  <c r="BX165" i="1"/>
  <c r="BX166" i="1"/>
  <c r="BX167" i="1"/>
  <c r="BX168" i="1"/>
  <c r="BX169" i="1"/>
  <c r="BX170" i="1"/>
  <c r="BX171" i="1"/>
  <c r="BX172" i="1"/>
  <c r="BX173" i="1"/>
  <c r="BX174" i="1"/>
  <c r="BX175" i="1"/>
  <c r="BX176" i="1"/>
  <c r="BX177" i="1"/>
  <c r="BX178" i="1"/>
  <c r="BX179" i="1"/>
  <c r="BX180" i="1"/>
  <c r="BX181" i="1"/>
  <c r="BX182" i="1"/>
  <c r="BX183" i="1"/>
  <c r="BX184" i="1"/>
  <c r="BX185" i="1"/>
  <c r="BX186" i="1"/>
  <c r="BX187" i="1"/>
  <c r="BX188" i="1"/>
  <c r="BX189" i="1"/>
  <c r="BX190" i="1"/>
  <c r="BX191" i="1"/>
  <c r="BX192" i="1"/>
  <c r="BX193" i="1"/>
  <c r="BX194" i="1"/>
  <c r="BX195" i="1"/>
  <c r="BX196" i="1"/>
  <c r="BX17" i="1"/>
  <c r="BX18" i="1"/>
  <c r="BX19" i="1"/>
  <c r="BX16" i="1"/>
  <c r="BW221" i="1"/>
  <c r="BW224" i="1"/>
  <c r="BY26" i="1"/>
  <c r="BY27" i="1"/>
  <c r="BY28" i="1"/>
  <c r="BY29" i="1"/>
  <c r="BY30" i="1"/>
  <c r="BY31" i="1"/>
  <c r="BY32" i="1"/>
  <c r="BY33" i="1"/>
  <c r="BY34" i="1"/>
  <c r="BY35" i="1"/>
  <c r="BY36" i="1"/>
  <c r="BY37" i="1"/>
  <c r="BY38" i="1"/>
  <c r="BY39" i="1"/>
  <c r="BY40" i="1"/>
  <c r="BY41" i="1"/>
  <c r="BY42" i="1"/>
  <c r="BY43" i="1"/>
  <c r="BY44" i="1"/>
  <c r="BY45" i="1"/>
  <c r="BY46" i="1"/>
  <c r="BY47" i="1"/>
  <c r="BY48" i="1"/>
  <c r="BY49" i="1"/>
  <c r="BY50" i="1"/>
  <c r="BY51" i="1"/>
  <c r="BY52" i="1"/>
  <c r="BY53" i="1"/>
  <c r="BY54" i="1"/>
  <c r="BY55" i="1"/>
  <c r="BY56" i="1"/>
  <c r="BY57" i="1"/>
  <c r="BY58" i="1"/>
  <c r="BY59" i="1"/>
  <c r="BY60" i="1"/>
  <c r="BY61" i="1"/>
  <c r="BY62" i="1"/>
  <c r="BY63" i="1"/>
  <c r="BY64" i="1"/>
  <c r="BY65" i="1"/>
  <c r="BY66" i="1"/>
  <c r="BY67" i="1"/>
  <c r="BY68" i="1"/>
  <c r="BY69" i="1"/>
  <c r="BY70" i="1"/>
  <c r="BY72" i="1"/>
  <c r="BY73" i="1"/>
  <c r="BY74" i="1"/>
  <c r="BY75" i="1"/>
  <c r="BY76" i="1"/>
  <c r="BY77" i="1"/>
  <c r="BY78" i="1"/>
  <c r="BY79" i="1"/>
  <c r="BY81" i="1"/>
  <c r="BY82" i="1"/>
  <c r="BY83" i="1"/>
  <c r="BY84" i="1"/>
  <c r="BY85" i="1"/>
  <c r="BY86" i="1"/>
  <c r="BY87" i="1"/>
  <c r="BY88" i="1"/>
  <c r="BY89" i="1"/>
  <c r="BY91" i="1"/>
  <c r="BY92" i="1"/>
  <c r="BY93" i="1"/>
  <c r="BY94" i="1"/>
  <c r="BY95" i="1"/>
  <c r="BY96" i="1"/>
  <c r="BY97" i="1"/>
  <c r="BY98" i="1"/>
  <c r="BY99" i="1"/>
  <c r="BY101" i="1"/>
  <c r="BY102" i="1"/>
  <c r="BY103" i="1"/>
  <c r="BY104" i="1"/>
  <c r="BY106" i="1"/>
  <c r="BY107" i="1"/>
  <c r="BY108" i="1"/>
  <c r="BY109" i="1"/>
  <c r="BY110" i="1"/>
  <c r="BY111" i="1"/>
  <c r="BY112" i="1"/>
  <c r="BY113" i="1"/>
  <c r="BY114" i="1"/>
  <c r="BY115" i="1"/>
  <c r="BY116" i="1"/>
  <c r="BY117" i="1"/>
  <c r="BY118" i="1"/>
  <c r="BY119" i="1"/>
  <c r="BY120" i="1"/>
  <c r="BY121" i="1"/>
  <c r="BY122" i="1"/>
  <c r="BY123" i="1"/>
  <c r="BY124" i="1"/>
  <c r="BY125" i="1"/>
  <c r="BY127" i="1"/>
  <c r="BY128" i="1"/>
  <c r="BY129" i="1"/>
  <c r="BY131" i="1"/>
  <c r="BY132" i="1"/>
  <c r="BY133" i="1"/>
  <c r="BY134" i="1"/>
  <c r="BY135" i="1"/>
  <c r="BY136" i="1"/>
  <c r="BY137" i="1"/>
  <c r="BY138" i="1"/>
  <c r="BY139" i="1"/>
  <c r="BY140" i="1"/>
  <c r="BY141" i="1"/>
  <c r="BY142" i="1"/>
  <c r="BY143" i="1"/>
  <c r="BY144" i="1"/>
  <c r="BY145" i="1"/>
  <c r="BY146" i="1"/>
  <c r="BY147" i="1"/>
  <c r="BY148" i="1"/>
  <c r="BY149" i="1"/>
  <c r="BY150" i="1"/>
  <c r="BY151" i="1"/>
  <c r="BY152" i="1"/>
  <c r="BY153" i="1"/>
  <c r="BY154" i="1"/>
  <c r="BY155" i="1"/>
  <c r="BY157" i="1"/>
  <c r="BY158" i="1"/>
  <c r="BY160" i="1"/>
  <c r="BY161" i="1"/>
  <c r="BY162" i="1"/>
  <c r="BY163" i="1"/>
  <c r="BY165" i="1"/>
  <c r="BY166" i="1"/>
  <c r="BY167" i="1"/>
  <c r="BY168" i="1"/>
  <c r="BY169" i="1"/>
  <c r="BY170" i="1"/>
  <c r="BY171" i="1"/>
  <c r="BY172" i="1"/>
  <c r="BY173" i="1"/>
  <c r="BY174" i="1"/>
  <c r="BY175" i="1"/>
  <c r="BY176" i="1"/>
  <c r="BY177" i="1"/>
  <c r="BY178" i="1"/>
  <c r="BY179" i="1"/>
  <c r="BY180" i="1"/>
  <c r="BY181" i="1"/>
  <c r="BY182" i="1"/>
  <c r="BY183" i="1"/>
  <c r="BY184" i="1"/>
  <c r="BY185" i="1"/>
  <c r="BY186" i="1"/>
  <c r="BY187" i="1"/>
  <c r="BY188" i="1"/>
  <c r="BY189" i="1"/>
  <c r="BY190" i="1"/>
  <c r="BY191" i="1"/>
  <c r="BY192" i="1"/>
  <c r="BY193" i="1"/>
  <c r="BY194" i="1"/>
  <c r="BY195" i="1"/>
  <c r="BY196" i="1"/>
  <c r="BY23" i="1"/>
  <c r="BY17" i="1"/>
  <c r="BY18" i="1"/>
  <c r="BY19" i="1"/>
  <c r="BY20" i="1"/>
  <c r="BY21" i="1"/>
  <c r="BY22" i="1"/>
  <c r="BY16" i="1"/>
  <c r="CD220" i="1"/>
  <c r="AY277" i="1"/>
  <c r="AZ277" i="1"/>
  <c r="BA277" i="1"/>
  <c r="BB277" i="1"/>
  <c r="BC277" i="1"/>
  <c r="BD277" i="1"/>
  <c r="BE277" i="1"/>
  <c r="BF277" i="1"/>
  <c r="BG277" i="1"/>
  <c r="BH277" i="1"/>
  <c r="BI277" i="1"/>
  <c r="BJ277" i="1"/>
  <c r="BK277" i="1"/>
  <c r="BL277" i="1"/>
  <c r="BM277" i="1"/>
  <c r="BN277" i="1"/>
  <c r="BO277" i="1"/>
  <c r="BP277" i="1"/>
  <c r="BQ277" i="1"/>
  <c r="BR277" i="1"/>
  <c r="BS277" i="1"/>
  <c r="BT277" i="1"/>
  <c r="AX277" i="1"/>
  <c r="H277" i="1"/>
  <c r="I277" i="1"/>
  <c r="J277" i="1"/>
  <c r="K277" i="1"/>
  <c r="L277" i="1"/>
  <c r="M277" i="1"/>
  <c r="N277" i="1"/>
  <c r="O277" i="1"/>
  <c r="P277" i="1"/>
  <c r="Q277" i="1"/>
  <c r="R277" i="1"/>
  <c r="S277" i="1"/>
  <c r="T277" i="1"/>
  <c r="U277" i="1"/>
  <c r="V277" i="1"/>
  <c r="W277" i="1"/>
  <c r="X277" i="1"/>
  <c r="Y277" i="1"/>
  <c r="Z277" i="1"/>
  <c r="AA277" i="1"/>
  <c r="AB277" i="1"/>
  <c r="AC277" i="1"/>
  <c r="AD277" i="1"/>
  <c r="AE277" i="1"/>
  <c r="AF277" i="1"/>
  <c r="AG277" i="1"/>
  <c r="AH277" i="1"/>
  <c r="AI277" i="1"/>
  <c r="AJ277" i="1"/>
  <c r="AK277" i="1"/>
  <c r="AL277" i="1"/>
  <c r="AM277" i="1"/>
  <c r="AN277" i="1"/>
  <c r="AO277" i="1"/>
  <c r="AP277" i="1"/>
  <c r="AQ277" i="1"/>
  <c r="AR277" i="1"/>
  <c r="AS277" i="1"/>
  <c r="AT277" i="1"/>
  <c r="AU277" i="1"/>
  <c r="AV277" i="1"/>
  <c r="AW277" i="1"/>
  <c r="C277" i="1"/>
  <c r="F277" i="1"/>
  <c r="G277" i="1"/>
  <c r="B277" i="1"/>
  <c r="BT241" i="1"/>
  <c r="CI182" i="1"/>
  <c r="CF255" i="1"/>
  <c r="CF256" i="1"/>
  <c r="CF257" i="1"/>
  <c r="CF258" i="1"/>
  <c r="CF259" i="1"/>
  <c r="CF260" i="1"/>
  <c r="CF261" i="1"/>
  <c r="CF254" i="1"/>
  <c r="CF245" i="1"/>
  <c r="CF246" i="1"/>
  <c r="CF247" i="1"/>
  <c r="CF248" i="1"/>
  <c r="CF249" i="1"/>
  <c r="CF250" i="1"/>
  <c r="CF251" i="1"/>
  <c r="CF244" i="1"/>
  <c r="CE245" i="1"/>
  <c r="CE246" i="1"/>
  <c r="CE247" i="1"/>
  <c r="CE248" i="1"/>
  <c r="CE249" i="1"/>
  <c r="CE250" i="1"/>
  <c r="CE251" i="1"/>
  <c r="CE244" i="1"/>
  <c r="CD245" i="1"/>
  <c r="CD246" i="1"/>
  <c r="CD247" i="1"/>
  <c r="CD248" i="1"/>
  <c r="CD249" i="1"/>
  <c r="CD250" i="1"/>
  <c r="CD251" i="1"/>
  <c r="CD244" i="1"/>
  <c r="CF233" i="1"/>
  <c r="CE233" i="1"/>
  <c r="M232" i="1"/>
  <c r="N232" i="1"/>
  <c r="CE232" i="1"/>
  <c r="CE223" i="1"/>
  <c r="CE220" i="1"/>
  <c r="CD223" i="1"/>
  <c r="CD221" i="1"/>
  <c r="CF232" i="1"/>
  <c r="CF231" i="1"/>
  <c r="CD233" i="1"/>
  <c r="CD231" i="1"/>
  <c r="CE231" i="1"/>
  <c r="CD232" i="1"/>
  <c r="CF220" i="1"/>
  <c r="CF196" i="1"/>
  <c r="CE196" i="1"/>
  <c r="CD196" i="1"/>
  <c r="CF195" i="1"/>
  <c r="CE195" i="1"/>
  <c r="CD195" i="1"/>
  <c r="CF194" i="1"/>
  <c r="CE194" i="1"/>
  <c r="CD194" i="1"/>
  <c r="CF193" i="1"/>
  <c r="CE193" i="1"/>
  <c r="CD193" i="1"/>
  <c r="CF192" i="1"/>
  <c r="CE192" i="1"/>
  <c r="CD192" i="1"/>
  <c r="CF191" i="1"/>
  <c r="CE191" i="1"/>
  <c r="CD191" i="1"/>
  <c r="CF190" i="1"/>
  <c r="CE190" i="1"/>
  <c r="CD190" i="1"/>
  <c r="CF189" i="1"/>
  <c r="CE189" i="1"/>
  <c r="CD189" i="1"/>
  <c r="CF188" i="1"/>
  <c r="CE188" i="1"/>
  <c r="CD188" i="1"/>
  <c r="CF187" i="1"/>
  <c r="CE187" i="1"/>
  <c r="CD187" i="1"/>
  <c r="CF186" i="1"/>
  <c r="CE186" i="1"/>
  <c r="CD186" i="1"/>
  <c r="CF185" i="1"/>
  <c r="CE185" i="1"/>
  <c r="CD185" i="1"/>
  <c r="CF184" i="1"/>
  <c r="CE184" i="1"/>
  <c r="CD184" i="1"/>
  <c r="CF182" i="1"/>
  <c r="CE182" i="1"/>
  <c r="CD182" i="1"/>
  <c r="CF181" i="1"/>
  <c r="CE181" i="1"/>
  <c r="CD181" i="1"/>
  <c r="CF180" i="1"/>
  <c r="CE180" i="1"/>
  <c r="CD180" i="1"/>
  <c r="CF179" i="1"/>
  <c r="CE179" i="1"/>
  <c r="CD179" i="1"/>
  <c r="CF178" i="1"/>
  <c r="CE178" i="1"/>
  <c r="CD178" i="1"/>
  <c r="CF177" i="1"/>
  <c r="CE177" i="1"/>
  <c r="CD177" i="1"/>
  <c r="CF176" i="1"/>
  <c r="CE176" i="1"/>
  <c r="CD176" i="1"/>
  <c r="CF175" i="1"/>
  <c r="CE175" i="1"/>
  <c r="CD175" i="1"/>
  <c r="CF174" i="1"/>
  <c r="CE174" i="1"/>
  <c r="CD174" i="1"/>
  <c r="CF173" i="1"/>
  <c r="CE173" i="1"/>
  <c r="CD173" i="1"/>
  <c r="CF172" i="1"/>
  <c r="CE172" i="1"/>
  <c r="CD172" i="1"/>
  <c r="CF171" i="1"/>
  <c r="CE171" i="1"/>
  <c r="CD171" i="1"/>
  <c r="CF170" i="1"/>
  <c r="CE170" i="1"/>
  <c r="CD170" i="1"/>
  <c r="CF169" i="1"/>
  <c r="CE169" i="1"/>
  <c r="CD169" i="1"/>
  <c r="CF168" i="1"/>
  <c r="CE168" i="1"/>
  <c r="CD168" i="1"/>
  <c r="CF166" i="1"/>
  <c r="CE166" i="1"/>
  <c r="CD166" i="1"/>
  <c r="CF165" i="1"/>
  <c r="CE165" i="1"/>
  <c r="CD165" i="1"/>
  <c r="CF164" i="1"/>
  <c r="CE164" i="1"/>
  <c r="CD164" i="1"/>
  <c r="CF163" i="1"/>
  <c r="CE163" i="1"/>
  <c r="CD163" i="1"/>
  <c r="CF162" i="1"/>
  <c r="CE162" i="1"/>
  <c r="CD162" i="1"/>
  <c r="CF161" i="1"/>
  <c r="CE161" i="1"/>
  <c r="CD161" i="1"/>
  <c r="CF160" i="1"/>
  <c r="CE160" i="1"/>
  <c r="CD160" i="1"/>
  <c r="CF158" i="1"/>
  <c r="CE158" i="1"/>
  <c r="CD158" i="1"/>
  <c r="CF157" i="1"/>
  <c r="CE157" i="1"/>
  <c r="CD157" i="1"/>
  <c r="CF156" i="1"/>
  <c r="CE156" i="1"/>
  <c r="CD156" i="1"/>
  <c r="CF154" i="1"/>
  <c r="CE154" i="1"/>
  <c r="CD154" i="1"/>
  <c r="CF152" i="1"/>
  <c r="CE152" i="1"/>
  <c r="CD152" i="1"/>
  <c r="CF151" i="1"/>
  <c r="CE151" i="1"/>
  <c r="CD151" i="1"/>
  <c r="CF150" i="1"/>
  <c r="CE150" i="1"/>
  <c r="CD150" i="1"/>
  <c r="CF149" i="1"/>
  <c r="CE149" i="1"/>
  <c r="CD149" i="1"/>
  <c r="CF148" i="1"/>
  <c r="CE148" i="1"/>
  <c r="CD148" i="1"/>
  <c r="CF147" i="1"/>
  <c r="CE147" i="1"/>
  <c r="CD147" i="1"/>
  <c r="CF146" i="1"/>
  <c r="CE146" i="1"/>
  <c r="CD146" i="1"/>
  <c r="CF145" i="1"/>
  <c r="CE145" i="1"/>
  <c r="CD145" i="1"/>
  <c r="CF144" i="1"/>
  <c r="CE144" i="1"/>
  <c r="CD144" i="1"/>
  <c r="CF143" i="1"/>
  <c r="CE143" i="1"/>
  <c r="CD143" i="1"/>
  <c r="CF142" i="1"/>
  <c r="CE142" i="1"/>
  <c r="CD142" i="1"/>
  <c r="CF141" i="1"/>
  <c r="CE141" i="1"/>
  <c r="CD141" i="1"/>
  <c r="CF140" i="1"/>
  <c r="CE140" i="1"/>
  <c r="CD140" i="1"/>
  <c r="CF139" i="1"/>
  <c r="CE139" i="1"/>
  <c r="CD139" i="1"/>
  <c r="CF138" i="1"/>
  <c r="CE138" i="1"/>
  <c r="CD138" i="1"/>
  <c r="CF137" i="1"/>
  <c r="CE137" i="1"/>
  <c r="CD137" i="1"/>
  <c r="CF136" i="1"/>
  <c r="CE136" i="1"/>
  <c r="CD136" i="1"/>
  <c r="CF135" i="1"/>
  <c r="CE135" i="1"/>
  <c r="CD135" i="1"/>
  <c r="CF134" i="1"/>
  <c r="CE134" i="1"/>
  <c r="CD134" i="1"/>
  <c r="CF133" i="1"/>
  <c r="CE133" i="1"/>
  <c r="CD133" i="1"/>
  <c r="CF132" i="1"/>
  <c r="CE132" i="1"/>
  <c r="CD132" i="1"/>
  <c r="CF131" i="1"/>
  <c r="CE131" i="1"/>
  <c r="CD131" i="1"/>
  <c r="CF129" i="1"/>
  <c r="CE129" i="1"/>
  <c r="CD129" i="1"/>
  <c r="CF128" i="1"/>
  <c r="CE128" i="1"/>
  <c r="CD128" i="1"/>
  <c r="CF127" i="1"/>
  <c r="CE127" i="1"/>
  <c r="CD127" i="1"/>
  <c r="CF126" i="1"/>
  <c r="CE126" i="1"/>
  <c r="CD126" i="1"/>
  <c r="CF125" i="1"/>
  <c r="CE125" i="1"/>
  <c r="CD125" i="1"/>
  <c r="CF124" i="1"/>
  <c r="CE124" i="1"/>
  <c r="CD124" i="1"/>
  <c r="CF123" i="1"/>
  <c r="CE123" i="1"/>
  <c r="CD123" i="1"/>
  <c r="CF122" i="1"/>
  <c r="CE122" i="1"/>
  <c r="CD122" i="1"/>
  <c r="CF121" i="1"/>
  <c r="CE121" i="1"/>
  <c r="CD121" i="1"/>
  <c r="CF120" i="1"/>
  <c r="CE120" i="1"/>
  <c r="CD120" i="1"/>
  <c r="CF118" i="1"/>
  <c r="CE118" i="1"/>
  <c r="CD118" i="1"/>
  <c r="CF117" i="1"/>
  <c r="CE117" i="1"/>
  <c r="CD117" i="1"/>
  <c r="CF116" i="1"/>
  <c r="CE116" i="1"/>
  <c r="CD116" i="1"/>
  <c r="CF115" i="1"/>
  <c r="CE115" i="1"/>
  <c r="CD115" i="1"/>
  <c r="CF114" i="1"/>
  <c r="CE114" i="1"/>
  <c r="CD114" i="1"/>
  <c r="CF113" i="1"/>
  <c r="CE113" i="1"/>
  <c r="CD113" i="1"/>
  <c r="CF112" i="1"/>
  <c r="CE112" i="1"/>
  <c r="CD112" i="1"/>
  <c r="CF111" i="1"/>
  <c r="CE111" i="1"/>
  <c r="CD111" i="1"/>
  <c r="CF110" i="1"/>
  <c r="CE110" i="1"/>
  <c r="CD110" i="1"/>
  <c r="CF109" i="1"/>
  <c r="CE109" i="1"/>
  <c r="CD109" i="1"/>
  <c r="CF108" i="1"/>
  <c r="CE108" i="1"/>
  <c r="CD108" i="1"/>
  <c r="CF107" i="1"/>
  <c r="CE107" i="1"/>
  <c r="CD107" i="1"/>
  <c r="CF106" i="1"/>
  <c r="CE106" i="1"/>
  <c r="CD106" i="1"/>
  <c r="CF105" i="1"/>
  <c r="CE105" i="1"/>
  <c r="CD105" i="1"/>
  <c r="CF104" i="1"/>
  <c r="CE104" i="1"/>
  <c r="CD104" i="1"/>
  <c r="CF103" i="1"/>
  <c r="CE103" i="1"/>
  <c r="CD103" i="1"/>
  <c r="CF102" i="1"/>
  <c r="CE102" i="1"/>
  <c r="CD102" i="1"/>
  <c r="CF101" i="1"/>
  <c r="CE101" i="1"/>
  <c r="CD101" i="1"/>
  <c r="CF100" i="1"/>
  <c r="CE100" i="1"/>
  <c r="CD100" i="1"/>
  <c r="CF99" i="1"/>
  <c r="CE99" i="1"/>
  <c r="CD99" i="1"/>
  <c r="CF98" i="1"/>
  <c r="CE98" i="1"/>
  <c r="CD98" i="1"/>
  <c r="CF97" i="1"/>
  <c r="CE97" i="1"/>
  <c r="CD97" i="1"/>
  <c r="CF96" i="1"/>
  <c r="CE96" i="1"/>
  <c r="CD96" i="1"/>
  <c r="CF94" i="1"/>
  <c r="CE94" i="1"/>
  <c r="CD94" i="1"/>
  <c r="CF93" i="1"/>
  <c r="CE93" i="1"/>
  <c r="CD93" i="1"/>
  <c r="CF92" i="1"/>
  <c r="CE92" i="1"/>
  <c r="CD92" i="1"/>
  <c r="CF91" i="1"/>
  <c r="CE91" i="1"/>
  <c r="CD91" i="1"/>
  <c r="CF89" i="1"/>
  <c r="CE89" i="1"/>
  <c r="CD89" i="1"/>
  <c r="CF88" i="1"/>
  <c r="CE88" i="1"/>
  <c r="CD88" i="1"/>
  <c r="CF87" i="1"/>
  <c r="CE87" i="1"/>
  <c r="CD87" i="1"/>
  <c r="CF86" i="1"/>
  <c r="CE86" i="1"/>
  <c r="CD86" i="1"/>
  <c r="CF85" i="1"/>
  <c r="CE85" i="1"/>
  <c r="CD85" i="1"/>
  <c r="CF84" i="1"/>
  <c r="CE84" i="1"/>
  <c r="CD84" i="1"/>
  <c r="CF83" i="1"/>
  <c r="CE83" i="1"/>
  <c r="CD83" i="1"/>
  <c r="CF82" i="1"/>
  <c r="CE82" i="1"/>
  <c r="CD82" i="1"/>
  <c r="CF81" i="1"/>
  <c r="CE81" i="1"/>
  <c r="CD81" i="1"/>
  <c r="CF80" i="1"/>
  <c r="CE80" i="1"/>
  <c r="CD80" i="1"/>
  <c r="CF79" i="1"/>
  <c r="CE79" i="1"/>
  <c r="CD79" i="1"/>
  <c r="CF78" i="1"/>
  <c r="CE78" i="1"/>
  <c r="CD78" i="1"/>
  <c r="CF77" i="1"/>
  <c r="CE77" i="1"/>
  <c r="CD77" i="1"/>
  <c r="CF76" i="1"/>
  <c r="CE76" i="1"/>
  <c r="CD76" i="1"/>
  <c r="CF75" i="1"/>
  <c r="CE75" i="1"/>
  <c r="CD75" i="1"/>
  <c r="CF74" i="1"/>
  <c r="CE74" i="1"/>
  <c r="CD74" i="1"/>
  <c r="CF73" i="1"/>
  <c r="CE73" i="1"/>
  <c r="CD73" i="1"/>
  <c r="CF72" i="1"/>
  <c r="CE72" i="1"/>
  <c r="CD72" i="1"/>
  <c r="CF71" i="1"/>
  <c r="CE71" i="1"/>
  <c r="CD71" i="1"/>
  <c r="CF70" i="1"/>
  <c r="CE70" i="1"/>
  <c r="CD70" i="1"/>
  <c r="CF69" i="1"/>
  <c r="CE69" i="1"/>
  <c r="CD69" i="1"/>
  <c r="CF68" i="1"/>
  <c r="CE68" i="1"/>
  <c r="CD68" i="1"/>
  <c r="CF67" i="1"/>
  <c r="CE67" i="1"/>
  <c r="CD67" i="1"/>
  <c r="CF66" i="1"/>
  <c r="CE66" i="1"/>
  <c r="CD66" i="1"/>
  <c r="CF65" i="1"/>
  <c r="CE65" i="1"/>
  <c r="CD65" i="1"/>
  <c r="CF64" i="1"/>
  <c r="CE64" i="1"/>
  <c r="CD64" i="1"/>
  <c r="CF63" i="1"/>
  <c r="CE63" i="1"/>
  <c r="CD63" i="1"/>
  <c r="CF62" i="1"/>
  <c r="CE62" i="1"/>
  <c r="CD62" i="1"/>
  <c r="CF61" i="1"/>
  <c r="CE61" i="1"/>
  <c r="CD61" i="1"/>
  <c r="CF60" i="1"/>
  <c r="CE60" i="1"/>
  <c r="CD60" i="1"/>
  <c r="CF59" i="1"/>
  <c r="CE59" i="1"/>
  <c r="CD59" i="1"/>
  <c r="CF58" i="1"/>
  <c r="CE58" i="1"/>
  <c r="CD58" i="1"/>
  <c r="CF57" i="1"/>
  <c r="CE57" i="1"/>
  <c r="CD57" i="1"/>
  <c r="CF56" i="1"/>
  <c r="CE56" i="1"/>
  <c r="CD56" i="1"/>
  <c r="CF55" i="1"/>
  <c r="CE55" i="1"/>
  <c r="CD55" i="1"/>
  <c r="CF54" i="1"/>
  <c r="CE54" i="1"/>
  <c r="CD54" i="1"/>
  <c r="CF53" i="1"/>
  <c r="CE53" i="1"/>
  <c r="CD53" i="1"/>
  <c r="CF52" i="1"/>
  <c r="CE52" i="1"/>
  <c r="CD52" i="1"/>
  <c r="CF50" i="1"/>
  <c r="CE50" i="1"/>
  <c r="CD50" i="1"/>
  <c r="CF49" i="1"/>
  <c r="CE49" i="1"/>
  <c r="CD49" i="1"/>
  <c r="CF48" i="1"/>
  <c r="CE48" i="1"/>
  <c r="CD48" i="1"/>
  <c r="CF47" i="1"/>
  <c r="CE47" i="1"/>
  <c r="CD47" i="1"/>
  <c r="CF46" i="1"/>
  <c r="CE46" i="1"/>
  <c r="CD46" i="1"/>
  <c r="CF45" i="1"/>
  <c r="CE45" i="1"/>
  <c r="CD45" i="1"/>
  <c r="CF44" i="1"/>
  <c r="CE44" i="1"/>
  <c r="CD44" i="1"/>
  <c r="CF43" i="1"/>
  <c r="CE43" i="1"/>
  <c r="CD43" i="1"/>
  <c r="CF42" i="1"/>
  <c r="CE42" i="1"/>
  <c r="CD42" i="1"/>
  <c r="CF41" i="1"/>
  <c r="CE41" i="1"/>
  <c r="CD41" i="1"/>
  <c r="CF40" i="1"/>
  <c r="CE40" i="1"/>
  <c r="CD40" i="1"/>
  <c r="CF39" i="1"/>
  <c r="CE39" i="1"/>
  <c r="CD39" i="1"/>
  <c r="CF37" i="1"/>
  <c r="CE37" i="1"/>
  <c r="CD37" i="1"/>
  <c r="CF36" i="1"/>
  <c r="CE36" i="1"/>
  <c r="CD36" i="1"/>
  <c r="CF35" i="1"/>
  <c r="CE35" i="1"/>
  <c r="CD35" i="1"/>
  <c r="CF34" i="1"/>
  <c r="CE34" i="1"/>
  <c r="CD34" i="1"/>
  <c r="CF33" i="1"/>
  <c r="CE33" i="1"/>
  <c r="CD33" i="1"/>
  <c r="CF32" i="1"/>
  <c r="CE32" i="1"/>
  <c r="CD32" i="1"/>
  <c r="CF31" i="1"/>
  <c r="CE31" i="1"/>
  <c r="CD31" i="1"/>
  <c r="CF30" i="1"/>
  <c r="CE30" i="1"/>
  <c r="CD30" i="1"/>
  <c r="CF29" i="1"/>
  <c r="CE29" i="1"/>
  <c r="CD29" i="1"/>
  <c r="CF28" i="1"/>
  <c r="CE28" i="1"/>
  <c r="CD28" i="1"/>
  <c r="CD25" i="1"/>
  <c r="CE25" i="1"/>
  <c r="CF25" i="1"/>
  <c r="CD26" i="1"/>
  <c r="CE26" i="1"/>
  <c r="CF26" i="1"/>
  <c r="CD17" i="1"/>
  <c r="CE17" i="1"/>
  <c r="CF17" i="1"/>
  <c r="CD18" i="1"/>
  <c r="CE18" i="1"/>
  <c r="CF18" i="1"/>
  <c r="CD19" i="1"/>
  <c r="CE19" i="1"/>
  <c r="CF19" i="1"/>
  <c r="CD20" i="1"/>
  <c r="CE20" i="1"/>
  <c r="CF20" i="1"/>
  <c r="CD21" i="1"/>
  <c r="CE21" i="1"/>
  <c r="CF21" i="1"/>
  <c r="CD22" i="1"/>
  <c r="CE22" i="1"/>
  <c r="CF22" i="1"/>
  <c r="CD23" i="1"/>
  <c r="CE23" i="1"/>
  <c r="CF23" i="1"/>
  <c r="CF16" i="1"/>
  <c r="CD16" i="1"/>
  <c r="CE16" i="1"/>
  <c r="BU10" i="1"/>
  <c r="BU11" i="1"/>
  <c r="BU12" i="1"/>
  <c r="AN283" i="1"/>
  <c r="AN286" i="1"/>
  <c r="AN287" i="1"/>
  <c r="AN288" i="1"/>
  <c r="AV289" i="1"/>
  <c r="AV290" i="1"/>
  <c r="CI255" i="1"/>
  <c r="CI256" i="1"/>
  <c r="CI257" i="1"/>
  <c r="CI258" i="1"/>
  <c r="CI259" i="1"/>
  <c r="CI260" i="1"/>
  <c r="CI261" i="1"/>
  <c r="CI254" i="1"/>
  <c r="CH16" i="1"/>
  <c r="CH17" i="1"/>
  <c r="CH18" i="1"/>
  <c r="CH19" i="1"/>
  <c r="CH20" i="1"/>
  <c r="CH21" i="1"/>
  <c r="CH22" i="1"/>
  <c r="CH23" i="1"/>
  <c r="CH25" i="1"/>
  <c r="CH26" i="1"/>
  <c r="CH28" i="1"/>
  <c r="CH29" i="1"/>
  <c r="CH30" i="1"/>
  <c r="CH31" i="1"/>
  <c r="CH32" i="1"/>
  <c r="CH33" i="1"/>
  <c r="CH34" i="1"/>
  <c r="CH35" i="1"/>
  <c r="CH36" i="1"/>
  <c r="CH37" i="1"/>
  <c r="CH39" i="1"/>
  <c r="CH40" i="1"/>
  <c r="CH41" i="1"/>
  <c r="CH42" i="1"/>
  <c r="CH43" i="1"/>
  <c r="CH44" i="1"/>
  <c r="CH45" i="1"/>
  <c r="CH46" i="1"/>
  <c r="CH47" i="1"/>
  <c r="CH48" i="1"/>
  <c r="CH49" i="1"/>
  <c r="CH50" i="1"/>
  <c r="CH52" i="1"/>
  <c r="CH53" i="1"/>
  <c r="CH54" i="1"/>
  <c r="CH55" i="1"/>
  <c r="CH56" i="1"/>
  <c r="CH57" i="1"/>
  <c r="CH58" i="1"/>
  <c r="CH59" i="1"/>
  <c r="CH60" i="1"/>
  <c r="CH61" i="1"/>
  <c r="CH62" i="1"/>
  <c r="CH63" i="1"/>
  <c r="CH64" i="1"/>
  <c r="CH65" i="1"/>
  <c r="CH66" i="1"/>
  <c r="CH67" i="1"/>
  <c r="CH68" i="1"/>
  <c r="CH69" i="1"/>
  <c r="CH70" i="1"/>
  <c r="CH71" i="1"/>
  <c r="CH72" i="1"/>
  <c r="CH73" i="1"/>
  <c r="CH74" i="1"/>
  <c r="CH75" i="1"/>
  <c r="CH76" i="1"/>
  <c r="CH77" i="1"/>
  <c r="CH78" i="1"/>
  <c r="CH79" i="1"/>
  <c r="CH80" i="1"/>
  <c r="CH81" i="1"/>
  <c r="CH82" i="1"/>
  <c r="CH83" i="1"/>
  <c r="CH84" i="1"/>
  <c r="CH85" i="1"/>
  <c r="CH86" i="1"/>
  <c r="CH87" i="1"/>
  <c r="CH88" i="1"/>
  <c r="CH89" i="1"/>
  <c r="CH91" i="1"/>
  <c r="CH92" i="1"/>
  <c r="CH93" i="1"/>
  <c r="CH94" i="1"/>
  <c r="CH96" i="1"/>
  <c r="CH97" i="1"/>
  <c r="CH98" i="1"/>
  <c r="CH99" i="1"/>
  <c r="CH100" i="1"/>
  <c r="CH101" i="1"/>
  <c r="CH102" i="1"/>
  <c r="CH103" i="1"/>
  <c r="CH104" i="1"/>
  <c r="CH105" i="1"/>
  <c r="CH106" i="1"/>
  <c r="CH107" i="1"/>
  <c r="CH108" i="1"/>
  <c r="CH109" i="1"/>
  <c r="CH110" i="1"/>
  <c r="CH111" i="1"/>
  <c r="CH112" i="1"/>
  <c r="CH113" i="1"/>
  <c r="CH114" i="1"/>
  <c r="CH115" i="1"/>
  <c r="CH116" i="1"/>
  <c r="CH117" i="1"/>
  <c r="CH118" i="1"/>
  <c r="CH120" i="1"/>
  <c r="CH121" i="1"/>
  <c r="CH122" i="1"/>
  <c r="CH123" i="1"/>
  <c r="CH124" i="1"/>
  <c r="CH125" i="1"/>
  <c r="CH126" i="1"/>
  <c r="CH127" i="1"/>
  <c r="CH128" i="1"/>
  <c r="CH129" i="1"/>
  <c r="CH131" i="1"/>
  <c r="CH132" i="1"/>
  <c r="CH133" i="1"/>
  <c r="CH134" i="1"/>
  <c r="CH135" i="1"/>
  <c r="CH136" i="1"/>
  <c r="CH137" i="1"/>
  <c r="CH138" i="1"/>
  <c r="CH139" i="1"/>
  <c r="CH140" i="1"/>
  <c r="CH141" i="1"/>
  <c r="CH142" i="1"/>
  <c r="CH143" i="1"/>
  <c r="CH144" i="1"/>
  <c r="CH145" i="1"/>
  <c r="CH146" i="1"/>
  <c r="CH147" i="1"/>
  <c r="CH148" i="1"/>
  <c r="CH149" i="1"/>
  <c r="CH150" i="1"/>
  <c r="CH151" i="1"/>
  <c r="CH152" i="1"/>
  <c r="CH154" i="1"/>
  <c r="CH156" i="1"/>
  <c r="CH157" i="1"/>
  <c r="CH158" i="1"/>
  <c r="CH160" i="1"/>
  <c r="CH161" i="1"/>
  <c r="CH162" i="1"/>
  <c r="CH163" i="1"/>
  <c r="CH164" i="1"/>
  <c r="CH165" i="1"/>
  <c r="CH166" i="1"/>
  <c r="CH168" i="1"/>
  <c r="CH169" i="1"/>
  <c r="CH170" i="1"/>
  <c r="CH171" i="1"/>
  <c r="CH172" i="1"/>
  <c r="CH173" i="1"/>
  <c r="CH174" i="1"/>
  <c r="CH175" i="1"/>
  <c r="CH176" i="1"/>
  <c r="CH177" i="1"/>
  <c r="CH178" i="1"/>
  <c r="CH179" i="1"/>
  <c r="CH180" i="1"/>
  <c r="CH181" i="1"/>
  <c r="CH182" i="1"/>
  <c r="CH184" i="1"/>
  <c r="CH185" i="1"/>
  <c r="CH186" i="1"/>
  <c r="CH187" i="1"/>
  <c r="CH188" i="1"/>
  <c r="CH189" i="1"/>
  <c r="CH190" i="1"/>
  <c r="CH191" i="1"/>
  <c r="CH192" i="1"/>
  <c r="CH193" i="1"/>
  <c r="CH194" i="1"/>
  <c r="CH195" i="1"/>
  <c r="CH221" i="1"/>
  <c r="CF221" i="1"/>
  <c r="CI16" i="1"/>
  <c r="CK16" i="1"/>
  <c r="CI17" i="1"/>
  <c r="CK17" i="1"/>
  <c r="CI18" i="1"/>
  <c r="CK18" i="1"/>
  <c r="CI19" i="1"/>
  <c r="CK19" i="1"/>
  <c r="CI20" i="1"/>
  <c r="CK20" i="1"/>
  <c r="CI21" i="1"/>
  <c r="CK21" i="1"/>
  <c r="CI22" i="1"/>
  <c r="CK22" i="1"/>
  <c r="CI23" i="1"/>
  <c r="CK23" i="1"/>
  <c r="CI25" i="1"/>
  <c r="CK25" i="1"/>
  <c r="CI26" i="1"/>
  <c r="CK26" i="1"/>
  <c r="CI28" i="1"/>
  <c r="CK28" i="1"/>
  <c r="CI29" i="1"/>
  <c r="CK29" i="1"/>
  <c r="CI30" i="1"/>
  <c r="CK30" i="1"/>
  <c r="CI31" i="1"/>
  <c r="CK31" i="1"/>
  <c r="CI32" i="1"/>
  <c r="CK32" i="1"/>
  <c r="CI33" i="1"/>
  <c r="CK33" i="1"/>
  <c r="CI34" i="1"/>
  <c r="CK34" i="1"/>
  <c r="CI35" i="1"/>
  <c r="CK35" i="1"/>
  <c r="CI36" i="1"/>
  <c r="CK36" i="1"/>
  <c r="CI37" i="1"/>
  <c r="CK37" i="1"/>
  <c r="CI39" i="1"/>
  <c r="CK39" i="1"/>
  <c r="CI40" i="1"/>
  <c r="CK40" i="1"/>
  <c r="CI41" i="1"/>
  <c r="CK41" i="1"/>
  <c r="CI42" i="1"/>
  <c r="CK42" i="1"/>
  <c r="CI43" i="1"/>
  <c r="CK43" i="1"/>
  <c r="CI44" i="1"/>
  <c r="CK44" i="1"/>
  <c r="CI45" i="1"/>
  <c r="CK45" i="1"/>
  <c r="CI46" i="1"/>
  <c r="CK46" i="1"/>
  <c r="CI47" i="1"/>
  <c r="CK47" i="1"/>
  <c r="CI48" i="1"/>
  <c r="CK48" i="1"/>
  <c r="CI49" i="1"/>
  <c r="CK49" i="1"/>
  <c r="CI50" i="1"/>
  <c r="CK50" i="1"/>
  <c r="CI52" i="1"/>
  <c r="CK52" i="1"/>
  <c r="CI53" i="1"/>
  <c r="CK53" i="1"/>
  <c r="CI54" i="1"/>
  <c r="CK54" i="1"/>
  <c r="CI55" i="1"/>
  <c r="CK55" i="1"/>
  <c r="CI56" i="1"/>
  <c r="CK56" i="1"/>
  <c r="CI57" i="1"/>
  <c r="CK57" i="1"/>
  <c r="CI58" i="1"/>
  <c r="CK58" i="1"/>
  <c r="CI59" i="1"/>
  <c r="CK59" i="1"/>
  <c r="CI60" i="1"/>
  <c r="CK60" i="1"/>
  <c r="CI61" i="1"/>
  <c r="CK61" i="1"/>
  <c r="CI62" i="1"/>
  <c r="CK62" i="1"/>
  <c r="CI63" i="1"/>
  <c r="CK63" i="1"/>
  <c r="CI64" i="1"/>
  <c r="CK64" i="1"/>
  <c r="CI65" i="1"/>
  <c r="CK65" i="1"/>
  <c r="CI66" i="1"/>
  <c r="CK66" i="1"/>
  <c r="CI67" i="1"/>
  <c r="CK67" i="1"/>
  <c r="CI68" i="1"/>
  <c r="CK68" i="1"/>
  <c r="CI69" i="1"/>
  <c r="CK69" i="1"/>
  <c r="CI70" i="1"/>
  <c r="CK70" i="1"/>
  <c r="CI71" i="1"/>
  <c r="CK71" i="1"/>
  <c r="CI72" i="1"/>
  <c r="CK72" i="1"/>
  <c r="CI73" i="1"/>
  <c r="CK73" i="1"/>
  <c r="CI74" i="1"/>
  <c r="CK74" i="1"/>
  <c r="CI75" i="1"/>
  <c r="CK75" i="1"/>
  <c r="CI76" i="1"/>
  <c r="CK76" i="1"/>
  <c r="CI77" i="1"/>
  <c r="CK77" i="1"/>
  <c r="CI78" i="1"/>
  <c r="CK78" i="1"/>
  <c r="CI79" i="1"/>
  <c r="CK79" i="1"/>
  <c r="CI80" i="1"/>
  <c r="CK80" i="1"/>
  <c r="CI81" i="1"/>
  <c r="CK81" i="1"/>
  <c r="CI82" i="1"/>
  <c r="CK82" i="1"/>
  <c r="CI83" i="1"/>
  <c r="CK83" i="1"/>
  <c r="CI84" i="1"/>
  <c r="CK84" i="1"/>
  <c r="CI85" i="1"/>
  <c r="CK85" i="1"/>
  <c r="CI86" i="1"/>
  <c r="CK86" i="1"/>
  <c r="CI87" i="1"/>
  <c r="CK87" i="1"/>
  <c r="CI88" i="1"/>
  <c r="CK88" i="1"/>
  <c r="CI89" i="1"/>
  <c r="CK89" i="1"/>
  <c r="CI91" i="1"/>
  <c r="CK91" i="1"/>
  <c r="CI92" i="1"/>
  <c r="CK92" i="1"/>
  <c r="CI93" i="1"/>
  <c r="CK93" i="1"/>
  <c r="CI94" i="1"/>
  <c r="CK94" i="1"/>
  <c r="CI96" i="1"/>
  <c r="CK96" i="1"/>
  <c r="CI97" i="1"/>
  <c r="CK97" i="1"/>
  <c r="CI98" i="1"/>
  <c r="CK98" i="1"/>
  <c r="CI99" i="1"/>
  <c r="CK99" i="1"/>
  <c r="CI100" i="1"/>
  <c r="CK100" i="1"/>
  <c r="CI101" i="1"/>
  <c r="CK101" i="1"/>
  <c r="CI102" i="1"/>
  <c r="CK102" i="1"/>
  <c r="CI103" i="1"/>
  <c r="CK103" i="1"/>
  <c r="CI104" i="1"/>
  <c r="CK104" i="1"/>
  <c r="CI105" i="1"/>
  <c r="CK105" i="1"/>
  <c r="CI106" i="1"/>
  <c r="CK106" i="1"/>
  <c r="CI107" i="1"/>
  <c r="CK107" i="1"/>
  <c r="CI108" i="1"/>
  <c r="CK108" i="1"/>
  <c r="CI109" i="1"/>
  <c r="CK109" i="1"/>
  <c r="CI110" i="1"/>
  <c r="CK110" i="1"/>
  <c r="CI111" i="1"/>
  <c r="CK111" i="1"/>
  <c r="CI112" i="1"/>
  <c r="CK112" i="1"/>
  <c r="CI113" i="1"/>
  <c r="CK113" i="1"/>
  <c r="CI114" i="1"/>
  <c r="CK114" i="1"/>
  <c r="CI115" i="1"/>
  <c r="CK115" i="1"/>
  <c r="CI116" i="1"/>
  <c r="CK116" i="1"/>
  <c r="CI117" i="1"/>
  <c r="CK117" i="1"/>
  <c r="CI118" i="1"/>
  <c r="CK118" i="1"/>
  <c r="CI120" i="1"/>
  <c r="CK120" i="1"/>
  <c r="CI121" i="1"/>
  <c r="CK121" i="1"/>
  <c r="CI122" i="1"/>
  <c r="CK122" i="1"/>
  <c r="CI123" i="1"/>
  <c r="CK123" i="1"/>
  <c r="CI124" i="1"/>
  <c r="CK124" i="1"/>
  <c r="CI125" i="1"/>
  <c r="CK125" i="1"/>
  <c r="CI126" i="1"/>
  <c r="CK126" i="1"/>
  <c r="CI127" i="1"/>
  <c r="CK127" i="1"/>
  <c r="CI128" i="1"/>
  <c r="CK128" i="1"/>
  <c r="CI129" i="1"/>
  <c r="CK129" i="1"/>
  <c r="CI131" i="1"/>
  <c r="CK131" i="1"/>
  <c r="CI132" i="1"/>
  <c r="CK132" i="1"/>
  <c r="CI133" i="1"/>
  <c r="CK133" i="1"/>
  <c r="CI134" i="1"/>
  <c r="CK134" i="1"/>
  <c r="CI135" i="1"/>
  <c r="CK135" i="1"/>
  <c r="CI136" i="1"/>
  <c r="CK136" i="1"/>
  <c r="CI137" i="1"/>
  <c r="CK137" i="1"/>
  <c r="CI138" i="1"/>
  <c r="CK138" i="1"/>
  <c r="CI139" i="1"/>
  <c r="CK139" i="1"/>
  <c r="CI140" i="1"/>
  <c r="CK140" i="1"/>
  <c r="CI141" i="1"/>
  <c r="CK141" i="1"/>
  <c r="CI142" i="1"/>
  <c r="CK142" i="1"/>
  <c r="CI143" i="1"/>
  <c r="CK143" i="1"/>
  <c r="CI144" i="1"/>
  <c r="CK144" i="1"/>
  <c r="CI145" i="1"/>
  <c r="CK145" i="1"/>
  <c r="CI146" i="1"/>
  <c r="CK146" i="1"/>
  <c r="CI147" i="1"/>
  <c r="CK147" i="1"/>
  <c r="CI148" i="1"/>
  <c r="CK148" i="1"/>
  <c r="CI149" i="1"/>
  <c r="CK149" i="1"/>
  <c r="CI150" i="1"/>
  <c r="CK150" i="1"/>
  <c r="CI151" i="1"/>
  <c r="CK151" i="1"/>
  <c r="CI152" i="1"/>
  <c r="CK152" i="1"/>
  <c r="CI154" i="1"/>
  <c r="CK154" i="1"/>
  <c r="CI156" i="1"/>
  <c r="CK156" i="1"/>
  <c r="CI157" i="1"/>
  <c r="CK157" i="1"/>
  <c r="CI158" i="1"/>
  <c r="CK158" i="1"/>
  <c r="CI160" i="1"/>
  <c r="CK160" i="1"/>
  <c r="CI161" i="1"/>
  <c r="CK161" i="1"/>
  <c r="CI162" i="1"/>
  <c r="CK162" i="1"/>
  <c r="CI163" i="1"/>
  <c r="CK163" i="1"/>
  <c r="CI164" i="1"/>
  <c r="CK164" i="1"/>
  <c r="CI165" i="1"/>
  <c r="CK165" i="1"/>
  <c r="CI166" i="1"/>
  <c r="CK166" i="1"/>
  <c r="CI168" i="1"/>
  <c r="CK168" i="1"/>
  <c r="CI169" i="1"/>
  <c r="CK169" i="1"/>
  <c r="CI170" i="1"/>
  <c r="CK170" i="1"/>
  <c r="CI171" i="1"/>
  <c r="CK171" i="1"/>
  <c r="CI172" i="1"/>
  <c r="CK172" i="1"/>
  <c r="CI173" i="1"/>
  <c r="CK173" i="1"/>
  <c r="CI174" i="1"/>
  <c r="CK174" i="1"/>
  <c r="CI175" i="1"/>
  <c r="CK175" i="1"/>
  <c r="CI176" i="1"/>
  <c r="CK176" i="1"/>
  <c r="CI177" i="1"/>
  <c r="CK177" i="1"/>
  <c r="CI178" i="1"/>
  <c r="CK178" i="1"/>
  <c r="CI179" i="1"/>
  <c r="CK179" i="1"/>
  <c r="CI180" i="1"/>
  <c r="CK180" i="1"/>
  <c r="CI181" i="1"/>
  <c r="CK181" i="1"/>
  <c r="CK182" i="1"/>
  <c r="CI184" i="1"/>
  <c r="CK184" i="1"/>
  <c r="CI185" i="1"/>
  <c r="CK185" i="1"/>
  <c r="CI186" i="1"/>
  <c r="CK186" i="1"/>
  <c r="CI187" i="1"/>
  <c r="CK187" i="1"/>
  <c r="CI188" i="1"/>
  <c r="CK188" i="1"/>
  <c r="CI189" i="1"/>
  <c r="CK189" i="1"/>
  <c r="CI190" i="1"/>
  <c r="CK190" i="1"/>
  <c r="CI191" i="1"/>
  <c r="CK191" i="1"/>
  <c r="CI192" i="1"/>
  <c r="CK192" i="1"/>
  <c r="CI193" i="1"/>
  <c r="CK193" i="1"/>
  <c r="CI194" i="1"/>
  <c r="CK194" i="1"/>
  <c r="CI195" i="1"/>
  <c r="CK195" i="1"/>
  <c r="CK221" i="1"/>
  <c r="CI221" i="1"/>
  <c r="CI220" i="1"/>
  <c r="CI196" i="1"/>
  <c r="CI247" i="1"/>
  <c r="CI233" i="1"/>
  <c r="CI223" i="1"/>
  <c r="CI244" i="1"/>
  <c r="CI245" i="1"/>
  <c r="CI246" i="1"/>
  <c r="CI248" i="1"/>
  <c r="CI249" i="1"/>
  <c r="CI250" i="1"/>
  <c r="CI251" i="1"/>
  <c r="CI231" i="1"/>
  <c r="CI232" i="1"/>
</calcChain>
</file>

<file path=xl/sharedStrings.xml><?xml version="1.0" encoding="utf-8"?>
<sst xmlns="http://schemas.openxmlformats.org/spreadsheetml/2006/main" count="1115" uniqueCount="378">
  <si>
    <t>MAXIMUM</t>
  </si>
  <si>
    <t>Total</t>
  </si>
  <si>
    <t>90s tot.</t>
  </si>
  <si>
    <t>Common Loon</t>
  </si>
  <si>
    <t>*</t>
  </si>
  <si>
    <t>Horned Grebe</t>
  </si>
  <si>
    <t>Snow Goose</t>
  </si>
  <si>
    <t>Canada Goose</t>
  </si>
  <si>
    <t>Wood Duck</t>
  </si>
  <si>
    <t>Mallard</t>
  </si>
  <si>
    <t>Northern Pintail</t>
  </si>
  <si>
    <t>Gadwall</t>
  </si>
  <si>
    <t>Canvasback</t>
  </si>
  <si>
    <t>Tufted Duck</t>
  </si>
  <si>
    <t>Greater Scaup</t>
  </si>
  <si>
    <t>Lesser Scaup</t>
  </si>
  <si>
    <t>Common Eider</t>
  </si>
  <si>
    <t>Harlequin Duck</t>
  </si>
  <si>
    <t>Black Scoter</t>
  </si>
  <si>
    <t>Surf Scoter</t>
  </si>
  <si>
    <t>Bufflehead</t>
  </si>
  <si>
    <t>Ruddy Duck</t>
  </si>
  <si>
    <t>Turkey Vulture</t>
  </si>
  <si>
    <t>Bald Eagle</t>
  </si>
  <si>
    <t>Cooper's Hawk</t>
  </si>
  <si>
    <t>Red-tailed Hawk</t>
  </si>
  <si>
    <t>Merlin</t>
  </si>
  <si>
    <t>Gyrfalcon</t>
  </si>
  <si>
    <t>Gray Partridge</t>
  </si>
  <si>
    <t>[1]</t>
  </si>
  <si>
    <t>Spruce Grouse</t>
  </si>
  <si>
    <t>Ruffed Grouse</t>
  </si>
  <si>
    <t>Virginia Rail</t>
  </si>
  <si>
    <t>American Coot</t>
  </si>
  <si>
    <t>Killdeer</t>
  </si>
  <si>
    <t>Sanderling</t>
  </si>
  <si>
    <t>Dunlin</t>
  </si>
  <si>
    <t>Common Snipe</t>
  </si>
  <si>
    <t>Little Gull</t>
  </si>
  <si>
    <t>Bonaparte's Gull</t>
  </si>
  <si>
    <t>Mew Gull</t>
  </si>
  <si>
    <t>Ring-billed Gull</t>
  </si>
  <si>
    <t>Herring Gull</t>
  </si>
  <si>
    <t>Iceland Gull</t>
  </si>
  <si>
    <t>Glaucous Gull</t>
  </si>
  <si>
    <t>Ivory Gull</t>
  </si>
  <si>
    <t>Dovekie</t>
  </si>
  <si>
    <t>Common Murre</t>
  </si>
  <si>
    <t>Black Guillemot</t>
  </si>
  <si>
    <t>Mourning Dove</t>
  </si>
  <si>
    <t>Snowy Owl</t>
  </si>
  <si>
    <t>Barred Owl</t>
  </si>
  <si>
    <t>Long-eared Owl</t>
  </si>
  <si>
    <t>(sp)</t>
  </si>
  <si>
    <t>(*)</t>
  </si>
  <si>
    <t>CP</t>
  </si>
  <si>
    <t>Horned Lark</t>
  </si>
  <si>
    <t>Gray Jay</t>
  </si>
  <si>
    <t>Blue Jay</t>
  </si>
  <si>
    <t>American Crow</t>
  </si>
  <si>
    <t>Common Raven</t>
  </si>
  <si>
    <t>Tufted Titmouse</t>
  </si>
  <si>
    <t>Brown Creeper</t>
  </si>
  <si>
    <t>Carolina Wren</t>
  </si>
  <si>
    <t>Winter Wren</t>
  </si>
  <si>
    <t>Hermit Thrush</t>
  </si>
  <si>
    <t>American Robin</t>
  </si>
  <si>
    <t>Gray Catbird</t>
  </si>
  <si>
    <t>Brown Thrasher</t>
  </si>
  <si>
    <t>Cedar Waxwing</t>
  </si>
  <si>
    <t>Northern Shrike</t>
  </si>
  <si>
    <t>Yellow Warbler</t>
  </si>
  <si>
    <t>Pine Warbler</t>
  </si>
  <si>
    <t>Palm Warbler</t>
  </si>
  <si>
    <t>Summer Tanager</t>
  </si>
  <si>
    <t>Dickcissel</t>
  </si>
  <si>
    <t>Eastern Towhee</t>
  </si>
  <si>
    <t>Field Sparrow</t>
  </si>
  <si>
    <t>Vesper Sparrow</t>
  </si>
  <si>
    <t>Seaside Sparrow</t>
  </si>
  <si>
    <t>Fox Sparrow</t>
  </si>
  <si>
    <t>Song Sparrow</t>
  </si>
  <si>
    <t>Swamp Sparrow</t>
  </si>
  <si>
    <t>Snow Bunting</t>
  </si>
  <si>
    <t>Rusty Blackbird</t>
  </si>
  <si>
    <t>Pine Grosbeak</t>
  </si>
  <si>
    <t>Purple Finch</t>
  </si>
  <si>
    <t>House Finch</t>
  </si>
  <si>
    <t>Red Crossbill</t>
  </si>
  <si>
    <t>Common Redpoll</t>
  </si>
  <si>
    <t>Hoary Redpoll</t>
  </si>
  <si>
    <t>Pine Siskin</t>
  </si>
  <si>
    <t>House Sparrow</t>
  </si>
  <si>
    <t>Unidentified</t>
  </si>
  <si>
    <t>TOTAL BIRDS</t>
  </si>
  <si>
    <t>TOTAL SPECIES</t>
  </si>
  <si>
    <t>?</t>
  </si>
  <si>
    <t>TOTAL HOURS</t>
  </si>
  <si>
    <t>Km on foot</t>
  </si>
  <si>
    <t>Km by car</t>
  </si>
  <si>
    <t>Km otherwise</t>
  </si>
  <si>
    <t>TOTAL KM</t>
  </si>
  <si>
    <t xml:space="preserve">Feeder reports </t>
  </si>
  <si>
    <t>1?</t>
  </si>
  <si>
    <t>16/17</t>
  </si>
  <si>
    <t>18/19</t>
  </si>
  <si>
    <t>20?</t>
  </si>
  <si>
    <t>Mean wind (km/h)</t>
  </si>
  <si>
    <t>Sky</t>
  </si>
  <si>
    <t>Precipitation</t>
  </si>
  <si>
    <t>&lt;5%</t>
  </si>
  <si>
    <t>Mean snow depth (cm)</t>
  </si>
  <si>
    <t>C</t>
  </si>
  <si>
    <t>nr. none</t>
  </si>
  <si>
    <t>most</t>
  </si>
  <si>
    <t>Sea ice</t>
  </si>
  <si>
    <t>incl. EurGWT</t>
  </si>
  <si>
    <t>Spp count</t>
  </si>
  <si>
    <t>Freq.</t>
  </si>
  <si>
    <t>90s spp. #</t>
  </si>
  <si>
    <t>&lt;-- Means</t>
  </si>
  <si>
    <t>Edits to David Christie's original</t>
  </si>
  <si>
    <t>Total Birds calc for 1974-1976 corrected to not include "year" in totals</t>
  </si>
  <si>
    <t>Count Date</t>
  </si>
  <si>
    <t>Compiler</t>
  </si>
  <si>
    <t>AS</t>
  </si>
  <si>
    <t>DC</t>
  </si>
  <si>
    <t>moved date to top and added month</t>
  </si>
  <si>
    <t>added compilers</t>
  </si>
  <si>
    <t>Compilers</t>
  </si>
  <si>
    <t>Austin Squires</t>
  </si>
  <si>
    <t>David Christie</t>
  </si>
  <si>
    <t>David Smith</t>
  </si>
  <si>
    <t>DS</t>
  </si>
  <si>
    <t>DCJ</t>
  </si>
  <si>
    <t>Doris &amp; Cecil Johnson</t>
  </si>
  <si>
    <t>Richard Blacquiere</t>
  </si>
  <si>
    <t>Donald MacPhail</t>
  </si>
  <si>
    <t>Chrissy Cusack</t>
  </si>
  <si>
    <t>RB</t>
  </si>
  <si>
    <t>CC</t>
  </si>
  <si>
    <t>"spelled out" and modernized species names</t>
  </si>
  <si>
    <t>Red-throated Loon</t>
  </si>
  <si>
    <t>Pied-billed Grebe</t>
  </si>
  <si>
    <t>Red-necked Grebe</t>
  </si>
  <si>
    <t>Great Cormorant</t>
  </si>
  <si>
    <t>Double-crested Cormorant</t>
  </si>
  <si>
    <t>Great Blue Heron</t>
  </si>
  <si>
    <t>Green-winged Teal</t>
  </si>
  <si>
    <t>American Black Duck</t>
  </si>
  <si>
    <t>Blue-winged Teal</t>
  </si>
  <si>
    <t>Northern Shoveler</t>
  </si>
  <si>
    <t>American Wigeon</t>
  </si>
  <si>
    <t>Ring-necked Duck</t>
  </si>
  <si>
    <t>White-winged Scoter</t>
  </si>
  <si>
    <t>Common Goldeneye</t>
  </si>
  <si>
    <t>Barrow's Goldeneye</t>
  </si>
  <si>
    <t>Hooded Merganser</t>
  </si>
  <si>
    <t>Common Merganser</t>
  </si>
  <si>
    <t>Red-breasted Merganser</t>
  </si>
  <si>
    <t>Northern Harrier</t>
  </si>
  <si>
    <t>Sharp-Shinned Hawk</t>
  </si>
  <si>
    <t>Northern Goshawk</t>
  </si>
  <si>
    <t>Rough-legged Hawk</t>
  </si>
  <si>
    <t>American Kestrel</t>
  </si>
  <si>
    <t>Ring-necked Pheasant</t>
  </si>
  <si>
    <t>Data Sources Available</t>
  </si>
  <si>
    <t>- on Audubon database</t>
  </si>
  <si>
    <t>- field notes - see SJNC website</t>
  </si>
  <si>
    <t>- as published - see Nature NB website</t>
  </si>
  <si>
    <t>Peregrine Falcon</t>
  </si>
  <si>
    <t>Long-billed Dowitcher</t>
  </si>
  <si>
    <t>Lesser Black-backed Gull</t>
  </si>
  <si>
    <t>Great Black-backed Gull</t>
  </si>
  <si>
    <t>Black-legged Kittiwake</t>
  </si>
  <si>
    <t>White-winged Dove</t>
  </si>
  <si>
    <t>Great Horned Owl</t>
  </si>
  <si>
    <t>Short-eared Owl</t>
  </si>
  <si>
    <t>Northern Saw-whet Owl</t>
  </si>
  <si>
    <t>Red-headed Woodpecker</t>
  </si>
  <si>
    <t>Red-bellied Woodpecker</t>
  </si>
  <si>
    <t>Yellow-bellied Sapsucker</t>
  </si>
  <si>
    <t>Downy Woodpecker</t>
  </si>
  <si>
    <t>Hairy Woodpecker</t>
  </si>
  <si>
    <t>American Three-toed Woodpecker</t>
  </si>
  <si>
    <t>Black-backed Woodpecker</t>
  </si>
  <si>
    <t>Northern Flicker</t>
  </si>
  <si>
    <t>Pileated Woodpecker</t>
  </si>
  <si>
    <t>Black-capped Chickadee</t>
  </si>
  <si>
    <t>Boreal Chickadee</t>
  </si>
  <si>
    <t>Red-breasted Nuthatch</t>
  </si>
  <si>
    <t>White-breasted Nuthatch</t>
  </si>
  <si>
    <t>Golden-crowned Kinglet</t>
  </si>
  <si>
    <t>Ruby-crowned Kinglet</t>
  </si>
  <si>
    <t>Northern Mockingbird</t>
  </si>
  <si>
    <t>European Starling</t>
  </si>
  <si>
    <t>Orange-crowned Warbler</t>
  </si>
  <si>
    <t>Nashville Warbler</t>
  </si>
  <si>
    <t>Yellow-rumped Warbler</t>
  </si>
  <si>
    <t>Yellow-throated Warbler</t>
  </si>
  <si>
    <t>Common Yellowthroat</t>
  </si>
  <si>
    <t>Yellow-breasted Chat</t>
  </si>
  <si>
    <t>Northern Cardinal</t>
  </si>
  <si>
    <t>American Tree Sparrow</t>
  </si>
  <si>
    <t>Chipping Sparrow</t>
  </si>
  <si>
    <t>Savannah Sparrow</t>
  </si>
  <si>
    <t>Sharp-tailed Sparrow</t>
  </si>
  <si>
    <t>Lincoln's Sparrow</t>
  </si>
  <si>
    <t>White-throated Sparrow</t>
  </si>
  <si>
    <t>White-crowned Sparrow</t>
  </si>
  <si>
    <t>Dark-eyed Junco</t>
  </si>
  <si>
    <t>Lapland Longspur</t>
  </si>
  <si>
    <t>Red-winged Blackbird</t>
  </si>
  <si>
    <t>Eastern Meadowlark</t>
  </si>
  <si>
    <t>Common Grackle</t>
  </si>
  <si>
    <t>Brown-headed Cowbird</t>
  </si>
  <si>
    <t>White-winged Crossbill</t>
  </si>
  <si>
    <t>American Goldfinch</t>
  </si>
  <si>
    <t>Evening Grosbeak</t>
  </si>
  <si>
    <t>added row for CW species</t>
  </si>
  <si>
    <t>Additional Count Week Species</t>
  </si>
  <si>
    <t>Additional Count Period Species</t>
  </si>
  <si>
    <t>Hours on foot</t>
  </si>
  <si>
    <t>Hours by car</t>
  </si>
  <si>
    <t>Hours otherwise</t>
  </si>
  <si>
    <t>Long-tailed Duck</t>
  </si>
  <si>
    <t>Number of observers</t>
  </si>
  <si>
    <t>Number of parties</t>
  </si>
  <si>
    <t>Mean temperature. (C)</t>
  </si>
  <si>
    <t>Precipitation duration</t>
  </si>
  <si>
    <t>FW ice (fresh water? flowing water?)</t>
  </si>
  <si>
    <t>David Christie calculations.  Post 2000 data not included</t>
  </si>
  <si>
    <t>David Christie Notes &amp; Calculations</t>
  </si>
  <si>
    <t>Redhead</t>
  </si>
  <si>
    <t>Northern Bobwhite</t>
  </si>
  <si>
    <t>Snowy Egret</t>
  </si>
  <si>
    <t>Purple Sandpiper</t>
  </si>
  <si>
    <t>Black-headed Gull</t>
  </si>
  <si>
    <t>Rock Pigeon</t>
  </si>
  <si>
    <t>American Pipit</t>
  </si>
  <si>
    <t>Bohemian Waxwing</t>
  </si>
  <si>
    <t>Baltimore Oriole</t>
  </si>
  <si>
    <t>Common Shelduck</t>
  </si>
  <si>
    <t>Black-throated Green Warbler</t>
  </si>
  <si>
    <t>Belted Kingfisher</t>
  </si>
  <si>
    <t>Slaty-backed Gull</t>
  </si>
  <si>
    <t>Partially identified species</t>
  </si>
  <si>
    <t>Mallard x Black Hybrid</t>
  </si>
  <si>
    <t>Scaup species</t>
  </si>
  <si>
    <t>Duck species</t>
  </si>
  <si>
    <t>Merganser species</t>
  </si>
  <si>
    <t>Sandpiper species</t>
  </si>
  <si>
    <t>Loon species</t>
  </si>
  <si>
    <t>Cormorant species</t>
  </si>
  <si>
    <t>Hawk species</t>
  </si>
  <si>
    <t>Falcon species</t>
  </si>
  <si>
    <t>Gull species</t>
  </si>
  <si>
    <t>Alcid Species</t>
  </si>
  <si>
    <t>Woodpecker species</t>
  </si>
  <si>
    <t>Thrush species</t>
  </si>
  <si>
    <t>Waxwing species</t>
  </si>
  <si>
    <t>Sparrow species</t>
  </si>
  <si>
    <t>Finch species</t>
  </si>
  <si>
    <t>Passeriformes</t>
  </si>
  <si>
    <t>Sky - clear, overcast, partial</t>
  </si>
  <si>
    <t>Wind - high, moderate, low</t>
  </si>
  <si>
    <t>Standing Water - open, frozen</t>
  </si>
  <si>
    <t>Flowing Water - open, frozen</t>
  </si>
  <si>
    <t>Participants</t>
  </si>
  <si>
    <t>- field</t>
  </si>
  <si>
    <t xml:space="preserve">- feeders </t>
  </si>
  <si>
    <t>TOTAL</t>
  </si>
  <si>
    <t>CW</t>
  </si>
  <si>
    <t>partial</t>
  </si>
  <si>
    <t>open</t>
  </si>
  <si>
    <t>Blackbird species</t>
  </si>
  <si>
    <t>MC</t>
  </si>
  <si>
    <t>KM</t>
  </si>
  <si>
    <t>Ken MacIntosh</t>
  </si>
  <si>
    <t>Merv Cormier</t>
  </si>
  <si>
    <t>Forster's Tern</t>
  </si>
  <si>
    <t>House Wren</t>
  </si>
  <si>
    <t>Nelson's Sharp-tailed Sparrow</t>
  </si>
  <si>
    <t>Ovenbird</t>
  </si>
  <si>
    <t>Bullock's Oriole</t>
  </si>
  <si>
    <t>Partial</t>
  </si>
  <si>
    <t>Overcast</t>
  </si>
  <si>
    <t>Clear</t>
  </si>
  <si>
    <t>low</t>
  </si>
  <si>
    <t>Moderate</t>
  </si>
  <si>
    <t>high</t>
  </si>
  <si>
    <t>frozen</t>
  </si>
  <si>
    <t>Frozen</t>
  </si>
  <si>
    <t>Open</t>
  </si>
  <si>
    <t>Red-eyed Vireo</t>
  </si>
  <si>
    <t>Green-tailed Towhee</t>
  </si>
  <si>
    <t>Temperature (inferred)</t>
  </si>
  <si>
    <t>Observers to 2000</t>
  </si>
  <si>
    <t>Observers from 2001</t>
  </si>
  <si>
    <t>Number of observers (inferred)</t>
  </si>
  <si>
    <t>Time and Distance</t>
  </si>
  <si>
    <t>Weather from 2001</t>
  </si>
  <si>
    <t>Donald MacPhail from 2001</t>
  </si>
  <si>
    <t>Data Entry by:</t>
  </si>
  <si>
    <t>CLJ</t>
  </si>
  <si>
    <t>overcast</t>
  </si>
  <si>
    <t>- number of field parties</t>
  </si>
  <si>
    <t>cloudy</t>
  </si>
  <si>
    <t>precipitation</t>
  </si>
  <si>
    <t>snow</t>
  </si>
  <si>
    <t>Wind speed</t>
  </si>
  <si>
    <t>Wind direction</t>
  </si>
  <si>
    <t>NW</t>
  </si>
  <si>
    <t>SE</t>
  </si>
  <si>
    <t>wind - start (or low)</t>
  </si>
  <si>
    <t>wind - end (or high)</t>
  </si>
  <si>
    <t>Temp - start (or low)</t>
  </si>
  <si>
    <t>Temp - end (or high)</t>
  </si>
  <si>
    <t>Cloudy</t>
  </si>
  <si>
    <t>Snow cover in cm</t>
  </si>
  <si>
    <t>5-30</t>
  </si>
  <si>
    <t>10-50</t>
  </si>
  <si>
    <t>- feeder and field</t>
  </si>
  <si>
    <t>ü</t>
  </si>
  <si>
    <t>CJ</t>
  </si>
  <si>
    <t>Cecil Johnson</t>
  </si>
  <si>
    <t>Dave McCurdy</t>
  </si>
  <si>
    <t>N/A</t>
  </si>
  <si>
    <t>W</t>
  </si>
  <si>
    <t>NNW</t>
  </si>
  <si>
    <t>Weather to 2000</t>
  </si>
  <si>
    <t>0-15</t>
  </si>
  <si>
    <t>clear</t>
  </si>
  <si>
    <t>2-10</t>
  </si>
  <si>
    <t>SW</t>
  </si>
  <si>
    <t>30-50</t>
  </si>
  <si>
    <t>none</t>
  </si>
  <si>
    <t>15-40</t>
  </si>
  <si>
    <t>bare</t>
  </si>
  <si>
    <t>to 2000</t>
  </si>
  <si>
    <t>01 to 05</t>
  </si>
  <si>
    <t>06 to23</t>
  </si>
  <si>
    <t>(some formula "corrections" made to totals, observers and conditions calcs - compare with David's original)</t>
  </si>
  <si>
    <t>inserted date, compiler and data sources below year</t>
  </si>
  <si>
    <t>added 1956 and inserted column between 40s and 50s</t>
  </si>
  <si>
    <t>Notes</t>
  </si>
  <si>
    <t>Counted as additional species (manual entry)</t>
  </si>
  <si>
    <t>TOTAL COUNT DAY, WEEK AND PERIOD SPECIES</t>
  </si>
  <si>
    <t>Part I - Species</t>
  </si>
  <si>
    <t>Part II - Observers, Conditions, etc</t>
  </si>
  <si>
    <t>X</t>
  </si>
  <si>
    <t>individuals</t>
  </si>
  <si>
    <t>* symbols (and a very few CP indications) were changed to Xs to ensure formulas functioned as required</t>
  </si>
  <si>
    <t>removed rows for species that had not been recorded on any SJ CBC up to 2023</t>
  </si>
  <si>
    <t>years observed - count day</t>
  </si>
  <si>
    <t>Years observed - total</t>
  </si>
  <si>
    <t>total individuals - all years</t>
  </si>
  <si>
    <t>see</t>
  </si>
  <si>
    <t>Years</t>
  </si>
  <si>
    <t>Birds (usually due to species data lost)</t>
  </si>
  <si>
    <t>of</t>
  </si>
  <si>
    <t>Data</t>
  </si>
  <si>
    <t>David Christie to 2000 (some edits by DM)</t>
  </si>
  <si>
    <t>Barrow's x Common Goldeneye hybrid</t>
  </si>
  <si>
    <t>Saint John (NBSJ) Christmas Bird Count - 1945 to present</t>
  </si>
  <si>
    <t>C.L. Johnson</t>
  </si>
  <si>
    <t>-</t>
  </si>
  <si>
    <t>some scaup may have been Lessers</t>
  </si>
  <si>
    <t>DMc</t>
  </si>
  <si>
    <t>DMac</t>
  </si>
  <si>
    <t>Notes to consolidated spreadsheet</t>
  </si>
  <si>
    <t>Total Count Period species (inferred)</t>
  </si>
  <si>
    <t>1997, Additional Count Week species "corrected to "8" from "8  fi"; presumed to be a typo</t>
  </si>
  <si>
    <t>Years observed - count week or period only</t>
  </si>
  <si>
    <t>Observed during count week or period only</t>
  </si>
  <si>
    <t>1956 - Austin Squires, Curator of the NB Museum in Saint John, set the date for a count in Saint John and suggested others around the province do the same in their area.  This action by Austin Squires initiated the modern era of the CBC in New Brunswick.  Austin did a count in Fredericton, where he lived, that year and it seems that no one registered to do a count in Saint John.  The count had a date, location and compiler, but did not have any observers so it has not "generally" been been included in count data. It is sometimes included with the comment that only a single bit of data was acquired: "zero observers".</t>
  </si>
  <si>
    <t>(*) and (sp) up to 2000 are not included in totals; unsure what these symbols mean but a key is likely available in David's supporting documentation</t>
  </si>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</sst>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0">
    <font>
      <sz val="9"/>
      <name val="Geneva"/>
    </font>
    <font>
      <sz val="10"/>
      <name val="Geneva"/>
    </font>
    <font>
      <sz val="9"/>
      <name val="Geneva"/>
    </font>
    <font>
      <b/>
      <sz val="9"/>
      <name val="Geneva"/>
    </font>
    <font>
      <b/>
      <sz val="10"/>
      <name val="Geneva"/>
    </font>
    <font>
      <u/>
      <sz val="9"/>
      <color theme="10"/>
      <name val="Geneva"/>
    </font>
    <font>
      <u/>
      <sz val="9"/>
      <color theme="11"/>
      <name val="Geneva"/>
    </font>
    <font>
      <b/>
      <sz val="16"/>
      <name val="Arial"/>
      <family val="2"/>
    </font>
    <font>
      <b/>
      <sz val="10"/>
      <name val="Arial"/>
      <family val="2"/>
    </font>
    <font>
      <sz val="10"/>
      <name val="Arial"/>
      <family val="2"/>
    </font>
    <font>
      <i/>
      <sz val="10"/>
      <name val="Arial"/>
      <family val="2"/>
    </font>
    <font>
      <u/>
      <sz val="10"/>
      <name val="Arial"/>
      <family val="2"/>
    </font>
    <font>
      <sz val="11"/>
      <color theme="1"/>
      <name val="Wingdings"/>
      <charset val="2"/>
    </font>
    <font>
      <sz val="10"/>
      <name val="Wingdings"/>
      <charset val="2"/>
    </font>
    <font>
      <sz val="10"/>
      <color indexed="12"/>
      <name val="Geneva"/>
    </font>
    <font>
      <i/>
      <sz val="10"/>
      <name val="Geneva"/>
    </font>
    <font>
      <sz val="10"/>
      <color indexed="8"/>
      <name val="Geneva"/>
    </font>
    <font>
      <b/>
      <i/>
      <sz val="10"/>
      <name val="Geneva"/>
    </font>
    <font>
      <sz val="10"/>
      <name val="Calibri"/>
      <family val="2"/>
      <scheme val="minor"/>
    </font>
    <font>
      <sz val="9"/>
      <color rgb="FF141414"/>
      <name val="Inherit"/>
    </font>
  </fonts>
  <fills count="2">
    <fill>
      <patternFill patternType="none"/>
    </fill>
    <fill>
      <patternFill patternType="gray125"/>
    </fill>
  </fills>
  <borders count="10">
    <border>
      <left/>
      <right/>
      <top/>
      <bottom/>
      <diagonal/>
    </border>
    <border>
      <left/>
      <right style="thin">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3">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97">
    <xf numFmtId="0" fontId="0" fillId="0" borderId="0" xfId="0"/>
    <xf numFmtId="0" fontId="2" fillId="0" borderId="0" xfId="0" applyFont="1"/>
    <xf numFmtId="9" fontId="2" fillId="0" borderId="0" xfId="0" applyNumberFormat="1" applyFont="1"/>
    <xf numFmtId="0" fontId="2"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9" fontId="0" fillId="0" borderId="0" xfId="0" applyNumberFormat="1" applyAlignment="1">
      <alignment horizontal="center"/>
    </xf>
    <xf numFmtId="0" fontId="1" fillId="0" borderId="0" xfId="0" applyFont="1" applyAlignment="1">
      <alignment horizontal="center"/>
    </xf>
    <xf numFmtId="9" fontId="1" fillId="0" borderId="0" xfId="0" applyNumberFormat="1" applyFont="1" applyAlignment="1">
      <alignment horizontal="center"/>
    </xf>
    <xf numFmtId="2" fontId="0" fillId="0" borderId="0" xfId="0" applyNumberFormat="1" applyAlignment="1">
      <alignment horizontal="center"/>
    </xf>
    <xf numFmtId="0" fontId="0" fillId="0" borderId="1" xfId="0" applyBorder="1" applyAlignment="1">
      <alignment horizontal="center"/>
    </xf>
    <xf numFmtId="0" fontId="3" fillId="0" borderId="0" xfId="0" applyFont="1"/>
    <xf numFmtId="0" fontId="7" fillId="0" borderId="0" xfId="0" applyFont="1"/>
    <xf numFmtId="0" fontId="0" fillId="0" borderId="0" xfId="0" quotePrefix="1"/>
    <xf numFmtId="16" fontId="2" fillId="0" borderId="0" xfId="0" applyNumberFormat="1" applyFont="1" applyAlignment="1">
      <alignment horizontal="center"/>
    </xf>
    <xf numFmtId="0" fontId="2" fillId="0" borderId="5" xfId="0" applyFont="1" applyBorder="1"/>
    <xf numFmtId="2" fontId="2" fillId="0" borderId="0" xfId="0" applyNumberFormat="1" applyFont="1"/>
    <xf numFmtId="0" fontId="2" fillId="0" borderId="6" xfId="0" applyFont="1" applyBorder="1" applyAlignment="1">
      <alignment horizontal="center"/>
    </xf>
    <xf numFmtId="0" fontId="0" fillId="0" borderId="6" xfId="0" applyBorder="1" applyAlignment="1">
      <alignment horizontal="center"/>
    </xf>
    <xf numFmtId="164" fontId="2" fillId="0" borderId="5" xfId="0" applyNumberFormat="1" applyFont="1" applyBorder="1"/>
    <xf numFmtId="164" fontId="2" fillId="0" borderId="0" xfId="0" applyNumberFormat="1" applyFont="1"/>
    <xf numFmtId="9" fontId="2" fillId="0" borderId="6" xfId="0" applyNumberFormat="1" applyFont="1" applyBorder="1" applyAlignment="1">
      <alignment horizontal="center"/>
    </xf>
    <xf numFmtId="164" fontId="2" fillId="0" borderId="7" xfId="0" applyNumberFormat="1" applyFont="1" applyBorder="1"/>
    <xf numFmtId="9" fontId="2" fillId="0" borderId="8" xfId="0" applyNumberFormat="1" applyFont="1" applyBorder="1"/>
    <xf numFmtId="164" fontId="2" fillId="0" borderId="8" xfId="0" applyNumberFormat="1" applyFont="1" applyBorder="1"/>
    <xf numFmtId="0" fontId="0" fillId="0" borderId="8" xfId="0" applyBorder="1"/>
    <xf numFmtId="9" fontId="2" fillId="0" borderId="9" xfId="0" applyNumberFormat="1" applyFont="1" applyBorder="1" applyAlignment="1">
      <alignment horizontal="center"/>
    </xf>
    <xf numFmtId="0" fontId="1" fillId="0" borderId="3" xfId="0" applyFont="1" applyBorder="1" applyAlignment="1">
      <alignment horizontal="center"/>
    </xf>
    <xf numFmtId="0" fontId="1" fillId="0" borderId="8" xfId="0" applyFont="1" applyBorder="1" applyAlignment="1">
      <alignment horizontal="center"/>
    </xf>
    <xf numFmtId="0" fontId="9" fillId="0" borderId="0" xfId="0" applyFont="1" applyAlignment="1">
      <alignment horizontal="center"/>
    </xf>
    <xf numFmtId="0" fontId="10" fillId="0" borderId="0" xfId="0" applyFont="1" applyAlignment="1">
      <alignment horizontal="center"/>
    </xf>
    <xf numFmtId="0" fontId="9" fillId="0" borderId="0" xfId="0" applyFont="1"/>
    <xf numFmtId="164" fontId="0" fillId="0" borderId="0" xfId="0" applyNumberFormat="1" applyAlignment="1">
      <alignment horizontal="center"/>
    </xf>
    <xf numFmtId="164" fontId="0" fillId="0" borderId="0" xfId="0" applyNumberFormat="1"/>
    <xf numFmtId="9" fontId="0" fillId="0" borderId="8" xfId="0" applyNumberFormat="1" applyBorder="1" applyAlignment="1">
      <alignment horizontal="center"/>
    </xf>
    <xf numFmtId="0" fontId="12" fillId="0" borderId="0" xfId="0" applyFont="1" applyAlignment="1">
      <alignment horizontal="center"/>
    </xf>
    <xf numFmtId="1" fontId="2" fillId="0" borderId="0" xfId="0" applyNumberFormat="1" applyFont="1"/>
    <xf numFmtId="0" fontId="0" fillId="0" borderId="0" xfId="0" quotePrefix="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9" fillId="0" borderId="0" xfId="0" applyFont="1" applyAlignment="1">
      <alignment horizontal="center" vertical="center"/>
    </xf>
    <xf numFmtId="0" fontId="1" fillId="0" borderId="0" xfId="0" applyFont="1"/>
    <xf numFmtId="1" fontId="1" fillId="0" borderId="0" xfId="0" applyNumberFormat="1" applyFont="1" applyAlignment="1">
      <alignment horizontal="center"/>
    </xf>
    <xf numFmtId="0" fontId="1" fillId="0" borderId="0" xfId="0" applyFont="1" applyAlignment="1">
      <alignment horizontal="center" vertical="center"/>
    </xf>
    <xf numFmtId="2" fontId="1" fillId="0" borderId="0" xfId="0" applyNumberFormat="1" applyFont="1" applyAlignment="1">
      <alignment horizontal="center"/>
    </xf>
    <xf numFmtId="0" fontId="8" fillId="0" borderId="0" xfId="0" applyFont="1" applyAlignment="1">
      <alignment horizontal="center"/>
    </xf>
    <xf numFmtId="0" fontId="1" fillId="0" borderId="0" xfId="0" quotePrefix="1" applyFont="1"/>
    <xf numFmtId="164" fontId="1" fillId="0" borderId="0" xfId="0" applyNumberFormat="1" applyFont="1" applyAlignment="1">
      <alignment horizontal="center"/>
    </xf>
    <xf numFmtId="0" fontId="4" fillId="0" borderId="0" xfId="0" applyFont="1" applyAlignment="1">
      <alignment horizontal="left"/>
    </xf>
    <xf numFmtId="0" fontId="4" fillId="0" borderId="0" xfId="0" applyFont="1" applyAlignment="1">
      <alignment horizontal="center" textRotation="90"/>
    </xf>
    <xf numFmtId="0" fontId="13" fillId="0" borderId="0" xfId="0" applyFont="1" applyAlignment="1">
      <alignment horizontal="center"/>
    </xf>
    <xf numFmtId="0" fontId="15" fillId="0" borderId="0" xfId="0" applyFont="1" applyAlignment="1">
      <alignment horizontal="center"/>
    </xf>
    <xf numFmtId="0" fontId="1" fillId="0" borderId="0" xfId="0" applyFont="1" applyAlignment="1">
      <alignment horizontal="left"/>
    </xf>
    <xf numFmtId="0" fontId="17" fillId="0" borderId="0" xfId="0" applyFont="1" applyAlignment="1">
      <alignment horizontal="center"/>
    </xf>
    <xf numFmtId="0" fontId="4" fillId="0" borderId="0" xfId="0" applyFont="1"/>
    <xf numFmtId="0" fontId="1" fillId="0" borderId="0" xfId="0" quotePrefix="1" applyFont="1" applyAlignment="1">
      <alignment horizontal="left"/>
    </xf>
    <xf numFmtId="9" fontId="1" fillId="0" borderId="0" xfId="0" applyNumberFormat="1" applyFont="1"/>
    <xf numFmtId="0" fontId="1" fillId="0" borderId="4" xfId="0" applyFont="1" applyBorder="1"/>
    <xf numFmtId="0" fontId="1" fillId="0" borderId="5" xfId="0" applyFont="1" applyBorder="1" applyAlignment="1">
      <alignment horizontal="center"/>
    </xf>
    <xf numFmtId="0" fontId="1" fillId="0" borderId="6" xfId="0" applyFont="1" applyBorder="1" applyAlignment="1">
      <alignment horizontal="center"/>
    </xf>
    <xf numFmtId="164" fontId="1" fillId="0" borderId="6" xfId="0" applyNumberFormat="1" applyFont="1" applyBorder="1" applyAlignment="1">
      <alignment horizontal="center"/>
    </xf>
    <xf numFmtId="16" fontId="1" fillId="0" borderId="0" xfId="0" applyNumberFormat="1" applyFont="1" applyAlignment="1">
      <alignment horizontal="center"/>
    </xf>
    <xf numFmtId="16" fontId="3" fillId="0" borderId="0" xfId="0" applyNumberFormat="1" applyFont="1" applyAlignment="1">
      <alignment horizontal="center"/>
    </xf>
    <xf numFmtId="0" fontId="4" fillId="0" borderId="0" xfId="0" applyFont="1" applyAlignment="1">
      <alignment horizontal="center" textRotation="90" wrapText="1"/>
    </xf>
    <xf numFmtId="0" fontId="1" fillId="0" borderId="3" xfId="0" applyFont="1" applyBorder="1" applyAlignment="1">
      <alignment horizontal="left"/>
    </xf>
    <xf numFmtId="2" fontId="2" fillId="0" borderId="0" xfId="0" applyNumberFormat="1" applyFont="1" applyAlignment="1">
      <alignment horizontal="center"/>
    </xf>
    <xf numFmtId="2" fontId="1" fillId="0" borderId="6" xfId="0" applyNumberFormat="1" applyFont="1" applyBorder="1" applyAlignment="1">
      <alignment horizontal="center"/>
    </xf>
    <xf numFmtId="0" fontId="2" fillId="0" borderId="7" xfId="0" applyFont="1" applyBorder="1" applyAlignment="1">
      <alignment horizontal="center"/>
    </xf>
    <xf numFmtId="0" fontId="0" fillId="0" borderId="8" xfId="0"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0" borderId="0" xfId="0" applyFont="1" applyAlignment="1">
      <alignment horizontal="left"/>
    </xf>
    <xf numFmtId="165" fontId="1" fillId="0" borderId="2" xfId="0" applyNumberFormat="1" applyFont="1" applyBorder="1" applyAlignment="1">
      <alignment horizontal="center"/>
    </xf>
    <xf numFmtId="165" fontId="1" fillId="0" borderId="5" xfId="0" applyNumberFormat="1" applyFont="1" applyBorder="1" applyAlignment="1">
      <alignment horizontal="center"/>
    </xf>
    <xf numFmtId="0" fontId="1" fillId="0" borderId="0" xfId="0" quotePrefix="1" applyFont="1" applyAlignment="1">
      <alignment horizontal="center"/>
    </xf>
    <xf numFmtId="16" fontId="1" fillId="0" borderId="0" xfId="0" quotePrefix="1" applyNumberFormat="1" applyFont="1" applyAlignment="1">
      <alignment horizontal="center"/>
    </xf>
    <xf numFmtId="1" fontId="11" fillId="0" borderId="0" xfId="0" applyNumberFormat="1" applyFont="1" applyAlignment="1">
      <alignment horizontal="center"/>
    </xf>
    <xf numFmtId="1" fontId="9" fillId="0" borderId="0" xfId="0" applyNumberFormat="1" applyFont="1" applyAlignment="1">
      <alignment horizontal="center"/>
    </xf>
    <xf numFmtId="0" fontId="4" fillId="0" borderId="0" xfId="0" applyFont="1" applyAlignment="1">
      <alignment horizontal="right"/>
    </xf>
    <xf numFmtId="0" fontId="0" fillId="0" borderId="0" xfId="0" applyAlignment="1">
      <alignment horizontal="center" vertical="top" wrapText="1"/>
    </xf>
    <xf numFmtId="0" fontId="18" fillId="0" borderId="0" xfId="0" applyFont="1" applyAlignment="1">
      <alignment horizontal="center"/>
    </xf>
    <xf numFmtId="0" fontId="8" fillId="0" borderId="0" xfId="0" applyFont="1" applyAlignment="1">
      <alignment horizontal="center" vertical="center"/>
    </xf>
    <xf numFmtId="0" fontId="14" fillId="0" borderId="0" xfId="0" applyFont="1" applyAlignment="1">
      <alignment horizontal="center"/>
    </xf>
    <xf numFmtId="0" fontId="16" fillId="0" borderId="0" xfId="0" applyFont="1" applyAlignment="1">
      <alignment horizontal="center"/>
    </xf>
    <xf numFmtId="0" fontId="3" fillId="0" borderId="0" xfId="0" applyFont="1" applyAlignment="1">
      <alignment horizontal="center"/>
    </xf>
    <xf numFmtId="0" fontId="0" fillId="0" borderId="0" xfId="0" quotePrefix="1" applyAlignment="1">
      <alignment horizontal="center"/>
    </xf>
    <xf numFmtId="0" fontId="2" fillId="0" borderId="0" xfId="0" applyFont="1" applyAlignment="1">
      <alignment horizontal="center"/>
    </xf>
    <xf numFmtId="0" fontId="4" fillId="0" borderId="0" xfId="0" applyFont="1" applyAlignment="1">
      <alignment horizontal="center"/>
    </xf>
    <xf numFmtId="0" fontId="4" fillId="0" borderId="0" xfId="0" applyFont="1" applyAlignment="1">
      <alignment horizontal="center" textRotation="90"/>
    </xf>
    <xf numFmtId="0" fontId="4" fillId="0" borderId="0" xfId="0" applyFont="1" applyAlignment="1">
      <alignment horizontal="center" textRotation="90" wrapText="1"/>
    </xf>
    <xf numFmtId="0" fontId="0" fillId="0" borderId="0" xfId="0" applyAlignment="1">
      <alignment horizontal="left" vertical="top" wrapText="1"/>
    </xf>
    <xf numFmtId="1" fontId="4" fillId="0" borderId="0" xfId="0" applyNumberFormat="1" applyFont="1" applyAlignment="1">
      <alignment horizontal="center"/>
    </xf>
    <xf numFmtId="0" fontId="19" fillId="0" borderId="0" xfId="0" quotePrefix="1" applyFont="1" applyAlignment="1">
      <alignment horizontal="left" vertical="center" readingOrder="1"/>
    </xf>
    <xf numFmtId="0" fontId="1" fillId="0" borderId="0" xfId="0" applyFont="1" applyFill="1" applyAlignment="1">
      <alignment horizontal="center"/>
    </xf>
    <xf numFmtId="0" fontId="1" fillId="0" borderId="0" xfId="0" applyFont="1" applyFill="1"/>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Normal" xfId="0" builtinId="0"/>
  </cellStyles>
  <dxfs count="0"/>
  <tableStyles count="0" defaultTableStyle="TableStyleMedium9" defaultPivotStyle="PivotStyleMedium4"/>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N917"/>
  <sheetViews>
    <sheetView tabSelected="1" showRuler="0" zoomScale="96" zoomScaleNormal="96" workbookViewId="0"/>
  </sheetViews>
  <sheetFormatPr defaultColWidth="10.85546875" defaultRowHeight="12.75"/>
  <cols>
    <col min="1" max="1" width="36.28515625" style="1" customWidth="1"/>
    <col min="2" max="2" width="7.7109375" style="3" bestFit="1" customWidth="1"/>
    <col min="3" max="3" width="7.42578125" style="3" bestFit="1" customWidth="1"/>
    <col min="4" max="4" width="7.28515625" style="3" customWidth="1"/>
    <col min="5" max="12" width="7.7109375" style="3" bestFit="1" customWidth="1"/>
    <col min="13" max="13" width="7.42578125" style="3" bestFit="1" customWidth="1"/>
    <col min="14" max="38" width="7.7109375" style="3" bestFit="1" customWidth="1"/>
    <col min="39" max="39" width="7.7109375" style="5" bestFit="1" customWidth="1"/>
    <col min="40" max="40" width="7.7109375" style="3" bestFit="1" customWidth="1"/>
    <col min="41" max="41" width="7.7109375" style="5" bestFit="1" customWidth="1"/>
    <col min="42" max="42" width="7.7109375" style="8" bestFit="1" customWidth="1"/>
    <col min="43" max="45" width="7.7109375" style="5" bestFit="1" customWidth="1"/>
    <col min="46" max="46" width="7.7109375" style="3" bestFit="1" customWidth="1"/>
    <col min="47" max="47" width="7.7109375" style="5" bestFit="1" customWidth="1"/>
    <col min="48" max="49" width="7.7109375" style="3" bestFit="1" customWidth="1"/>
    <col min="50" max="72" width="7.7109375" bestFit="1" customWidth="1"/>
    <col min="73" max="74" width="7.28515625" customWidth="1"/>
    <col min="75" max="75" width="7.85546875" customWidth="1"/>
    <col min="76" max="77" width="7.28515625" customWidth="1"/>
    <col min="78" max="78" width="8.28515625" customWidth="1"/>
    <col min="79" max="81" width="7.28515625" customWidth="1"/>
    <col min="82" max="82" width="10.85546875" style="1"/>
    <col min="83" max="83" width="8.28515625" style="1" customWidth="1"/>
    <col min="84" max="84" width="8.140625" style="1" customWidth="1"/>
    <col min="85" max="85" width="10.85546875" style="1"/>
    <col min="86" max="86" width="10.85546875" style="11"/>
    <col min="87" max="88" width="11.42578125"/>
    <col min="89" max="89" width="10.85546875" style="3"/>
    <col min="90" max="16384" width="10.85546875" style="1"/>
  </cols>
  <sheetData>
    <row r="1" spans="1:92">
      <c r="CH1" s="5"/>
    </row>
    <row r="2" spans="1:92" ht="20.25">
      <c r="A2" s="13" t="s">
        <v>364</v>
      </c>
      <c r="BW2" s="90" t="s">
        <v>356</v>
      </c>
      <c r="BX2" s="90" t="s">
        <v>354</v>
      </c>
      <c r="BY2" s="91" t="s">
        <v>373</v>
      </c>
      <c r="BZ2" s="90" t="s">
        <v>355</v>
      </c>
      <c r="CA2" s="91" t="s">
        <v>374</v>
      </c>
      <c r="CH2" s="5"/>
    </row>
    <row r="3" spans="1:92" ht="12.75" customHeight="1">
      <c r="BW3" s="90"/>
      <c r="BX3" s="90"/>
      <c r="BY3" s="91"/>
      <c r="BZ3" s="90"/>
      <c r="CA3" s="91"/>
      <c r="CH3" s="5"/>
    </row>
    <row r="4" spans="1:92">
      <c r="BW4" s="90"/>
      <c r="BX4" s="90"/>
      <c r="BY4" s="91"/>
      <c r="BZ4" s="90"/>
      <c r="CA4" s="91"/>
      <c r="CH4" s="5"/>
    </row>
    <row r="5" spans="1:92" ht="12.75" customHeight="1">
      <c r="A5" s="43"/>
      <c r="B5" s="6">
        <v>1945</v>
      </c>
      <c r="C5" s="6">
        <v>1946</v>
      </c>
      <c r="D5" s="6"/>
      <c r="E5" s="6">
        <v>1956</v>
      </c>
      <c r="F5" s="6">
        <v>1957</v>
      </c>
      <c r="G5" s="6">
        <v>1958</v>
      </c>
      <c r="H5" s="6">
        <v>1959</v>
      </c>
      <c r="I5" s="6">
        <v>1960</v>
      </c>
      <c r="J5" s="6">
        <v>1961</v>
      </c>
      <c r="K5" s="6">
        <v>1962</v>
      </c>
      <c r="L5" s="6">
        <v>1963</v>
      </c>
      <c r="M5" s="6">
        <v>1964</v>
      </c>
      <c r="N5" s="6">
        <v>1965</v>
      </c>
      <c r="O5" s="6">
        <v>1966</v>
      </c>
      <c r="P5" s="6">
        <v>1967</v>
      </c>
      <c r="Q5" s="6">
        <v>1968</v>
      </c>
      <c r="R5" s="6">
        <v>1969</v>
      </c>
      <c r="S5" s="6">
        <v>1970</v>
      </c>
      <c r="T5" s="6">
        <v>1971</v>
      </c>
      <c r="U5" s="6">
        <v>1972</v>
      </c>
      <c r="V5" s="6">
        <v>1973</v>
      </c>
      <c r="W5" s="6">
        <v>1974</v>
      </c>
      <c r="X5" s="6">
        <v>1975</v>
      </c>
      <c r="Y5" s="6">
        <v>1976</v>
      </c>
      <c r="Z5" s="6">
        <v>1977</v>
      </c>
      <c r="AA5" s="6">
        <v>1978</v>
      </c>
      <c r="AB5" s="6">
        <v>1979</v>
      </c>
      <c r="AC5" s="6">
        <v>1980</v>
      </c>
      <c r="AD5" s="6">
        <v>1981</v>
      </c>
      <c r="AE5" s="6">
        <v>1982</v>
      </c>
      <c r="AF5" s="6">
        <v>1983</v>
      </c>
      <c r="AG5" s="6">
        <v>1984</v>
      </c>
      <c r="AH5" s="6">
        <v>1985</v>
      </c>
      <c r="AI5" s="6">
        <v>1986</v>
      </c>
      <c r="AJ5" s="6">
        <v>1987</v>
      </c>
      <c r="AK5" s="6">
        <v>1988</v>
      </c>
      <c r="AL5" s="6">
        <v>1989</v>
      </c>
      <c r="AM5" s="6">
        <v>1990</v>
      </c>
      <c r="AN5" s="6">
        <v>1991</v>
      </c>
      <c r="AO5" s="6">
        <v>1992</v>
      </c>
      <c r="AP5" s="6">
        <v>1993</v>
      </c>
      <c r="AQ5" s="6">
        <v>1994</v>
      </c>
      <c r="AR5" s="6">
        <v>1995</v>
      </c>
      <c r="AS5" s="6">
        <v>1996</v>
      </c>
      <c r="AT5" s="6">
        <v>1997</v>
      </c>
      <c r="AU5" s="6">
        <v>1998</v>
      </c>
      <c r="AV5" s="6">
        <v>1999</v>
      </c>
      <c r="AW5" s="6">
        <v>2000</v>
      </c>
      <c r="AX5" s="6">
        <v>2001</v>
      </c>
      <c r="AY5" s="6">
        <f>AX5+1</f>
        <v>2002</v>
      </c>
      <c r="AZ5" s="6">
        <f>AY5+1</f>
        <v>2003</v>
      </c>
      <c r="BA5" s="6">
        <f>AZ5+1</f>
        <v>2004</v>
      </c>
      <c r="BB5" s="6">
        <f>BA5+1</f>
        <v>2005</v>
      </c>
      <c r="BC5" s="6">
        <v>2006</v>
      </c>
      <c r="BD5" s="6">
        <f t="shared" ref="BD5:BT5" si="0">BC5+1</f>
        <v>2007</v>
      </c>
      <c r="BE5" s="6">
        <f t="shared" si="0"/>
        <v>2008</v>
      </c>
      <c r="BF5" s="6">
        <f t="shared" si="0"/>
        <v>2009</v>
      </c>
      <c r="BG5" s="6">
        <f t="shared" si="0"/>
        <v>2010</v>
      </c>
      <c r="BH5" s="6">
        <f t="shared" si="0"/>
        <v>2011</v>
      </c>
      <c r="BI5" s="6">
        <f t="shared" si="0"/>
        <v>2012</v>
      </c>
      <c r="BJ5" s="6">
        <f t="shared" si="0"/>
        <v>2013</v>
      </c>
      <c r="BK5" s="6">
        <f t="shared" si="0"/>
        <v>2014</v>
      </c>
      <c r="BL5" s="6">
        <f t="shared" si="0"/>
        <v>2015</v>
      </c>
      <c r="BM5" s="6">
        <f t="shared" si="0"/>
        <v>2016</v>
      </c>
      <c r="BN5" s="6">
        <f t="shared" si="0"/>
        <v>2017</v>
      </c>
      <c r="BO5" s="6">
        <f t="shared" si="0"/>
        <v>2018</v>
      </c>
      <c r="BP5" s="6">
        <f t="shared" si="0"/>
        <v>2019</v>
      </c>
      <c r="BQ5" s="6">
        <f t="shared" si="0"/>
        <v>2020</v>
      </c>
      <c r="BR5" s="6">
        <f t="shared" si="0"/>
        <v>2021</v>
      </c>
      <c r="BS5" s="6">
        <f t="shared" si="0"/>
        <v>2022</v>
      </c>
      <c r="BT5" s="6">
        <f t="shared" si="0"/>
        <v>2023</v>
      </c>
      <c r="BU5" s="6" t="s">
        <v>358</v>
      </c>
      <c r="BW5" s="90"/>
      <c r="BX5" s="90"/>
      <c r="BY5" s="91"/>
      <c r="BZ5" s="90"/>
      <c r="CA5" s="91"/>
      <c r="CH5" s="5"/>
    </row>
    <row r="6" spans="1:92">
      <c r="A6" s="56" t="s">
        <v>123</v>
      </c>
      <c r="B6" s="63">
        <v>44186</v>
      </c>
      <c r="C6" s="63">
        <v>43836</v>
      </c>
      <c r="D6" s="63"/>
      <c r="E6" s="63">
        <v>44193</v>
      </c>
      <c r="F6" s="63">
        <v>44194</v>
      </c>
      <c r="G6" s="63">
        <v>44191</v>
      </c>
      <c r="H6" s="63">
        <v>44193</v>
      </c>
      <c r="I6" s="63">
        <v>44190</v>
      </c>
      <c r="J6" s="63">
        <v>44194</v>
      </c>
      <c r="K6" s="63">
        <v>44193</v>
      </c>
      <c r="L6" s="63">
        <v>44192</v>
      </c>
      <c r="M6" s="63">
        <v>43831</v>
      </c>
      <c r="N6" s="63">
        <v>44191</v>
      </c>
      <c r="O6" s="63">
        <v>44191</v>
      </c>
      <c r="P6" s="63">
        <v>44194</v>
      </c>
      <c r="Q6" s="63">
        <v>44192</v>
      </c>
      <c r="R6" s="63">
        <v>44191</v>
      </c>
      <c r="S6" s="63">
        <v>44190</v>
      </c>
      <c r="T6" s="63">
        <v>44191</v>
      </c>
      <c r="U6" s="63">
        <v>44194</v>
      </c>
      <c r="V6" s="63">
        <v>44193</v>
      </c>
      <c r="W6" s="63">
        <v>44192</v>
      </c>
      <c r="X6" s="63">
        <v>44191</v>
      </c>
      <c r="Y6" s="63">
        <v>44182</v>
      </c>
      <c r="Z6" s="63">
        <v>44191</v>
      </c>
      <c r="AA6" s="63">
        <v>44191</v>
      </c>
      <c r="AB6" s="63">
        <v>44193</v>
      </c>
      <c r="AC6" s="63">
        <v>44191</v>
      </c>
      <c r="AD6" s="63">
        <v>44192</v>
      </c>
      <c r="AE6" s="63">
        <v>44191</v>
      </c>
      <c r="AF6" s="63">
        <v>44191</v>
      </c>
      <c r="AG6" s="63">
        <v>44193</v>
      </c>
      <c r="AH6" s="63">
        <v>44192</v>
      </c>
      <c r="AI6" s="63">
        <v>44191</v>
      </c>
      <c r="AJ6" s="63">
        <v>44192</v>
      </c>
      <c r="AK6" s="63">
        <v>44195</v>
      </c>
      <c r="AL6" s="63">
        <v>44194</v>
      </c>
      <c r="AM6" s="63">
        <v>44193</v>
      </c>
      <c r="AN6" s="63">
        <v>44192</v>
      </c>
      <c r="AO6" s="63">
        <v>44192</v>
      </c>
      <c r="AP6" s="63">
        <v>44191</v>
      </c>
      <c r="AQ6" s="63">
        <v>44195</v>
      </c>
      <c r="AR6" s="63">
        <v>44194</v>
      </c>
      <c r="AS6" s="63">
        <v>44192</v>
      </c>
      <c r="AT6" s="63">
        <v>44191</v>
      </c>
      <c r="AU6" s="63">
        <v>44192</v>
      </c>
      <c r="AV6" s="63">
        <v>44191</v>
      </c>
      <c r="AW6" s="63">
        <v>44194</v>
      </c>
      <c r="AX6" s="63">
        <v>44193</v>
      </c>
      <c r="AY6" s="63">
        <v>44192</v>
      </c>
      <c r="AZ6" s="63">
        <v>44191</v>
      </c>
      <c r="BA6" s="63">
        <v>44192</v>
      </c>
      <c r="BB6" s="63">
        <v>44192</v>
      </c>
      <c r="BC6" s="63">
        <v>44192</v>
      </c>
      <c r="BD6" s="63">
        <v>44193</v>
      </c>
      <c r="BE6" s="63">
        <v>44191</v>
      </c>
      <c r="BF6" s="63">
        <v>44191</v>
      </c>
      <c r="BG6" s="63">
        <v>44193</v>
      </c>
      <c r="BH6" s="63">
        <v>44191</v>
      </c>
      <c r="BI6" s="63">
        <v>44193</v>
      </c>
      <c r="BJ6" s="63">
        <v>44192</v>
      </c>
      <c r="BK6" s="63">
        <v>44191</v>
      </c>
      <c r="BL6" s="63">
        <v>44192</v>
      </c>
      <c r="BM6" s="63">
        <v>44181</v>
      </c>
      <c r="BN6" s="63">
        <v>44181</v>
      </c>
      <c r="BO6" s="63">
        <v>44179</v>
      </c>
      <c r="BP6" s="63">
        <v>44179</v>
      </c>
      <c r="BQ6" s="63">
        <v>44184</v>
      </c>
      <c r="BR6" s="63">
        <v>44183</v>
      </c>
      <c r="BS6" s="63">
        <v>44191</v>
      </c>
      <c r="BT6" s="63">
        <v>44181</v>
      </c>
      <c r="BU6" s="64" t="s">
        <v>360</v>
      </c>
      <c r="BW6" s="90"/>
      <c r="BX6" s="90"/>
      <c r="BY6" s="91"/>
      <c r="BZ6" s="90"/>
      <c r="CA6" s="91"/>
      <c r="CB6" s="15"/>
      <c r="CC6" s="15"/>
      <c r="CH6" s="5"/>
    </row>
    <row r="7" spans="1:92">
      <c r="A7" s="56" t="s">
        <v>124</v>
      </c>
      <c r="B7" s="8" t="s">
        <v>125</v>
      </c>
      <c r="C7" s="8" t="s">
        <v>125</v>
      </c>
      <c r="D7" s="8"/>
      <c r="E7" s="8" t="s">
        <v>125</v>
      </c>
      <c r="F7" s="8" t="s">
        <v>126</v>
      </c>
      <c r="G7" s="8" t="s">
        <v>126</v>
      </c>
      <c r="H7" s="8" t="s">
        <v>126</v>
      </c>
      <c r="I7" s="8" t="s">
        <v>126</v>
      </c>
      <c r="J7" s="8" t="s">
        <v>126</v>
      </c>
      <c r="K7" s="8" t="s">
        <v>126</v>
      </c>
      <c r="L7" s="8" t="s">
        <v>126</v>
      </c>
      <c r="M7" s="8" t="s">
        <v>126</v>
      </c>
      <c r="N7" s="8" t="s">
        <v>126</v>
      </c>
      <c r="O7" s="8" t="s">
        <v>126</v>
      </c>
      <c r="P7" s="8" t="s">
        <v>126</v>
      </c>
      <c r="Q7" s="8" t="s">
        <v>126</v>
      </c>
      <c r="R7" s="8" t="s">
        <v>126</v>
      </c>
      <c r="S7" s="8" t="s">
        <v>126</v>
      </c>
      <c r="T7" s="8" t="s">
        <v>126</v>
      </c>
      <c r="U7" s="8" t="s">
        <v>126</v>
      </c>
      <c r="V7" s="8" t="s">
        <v>126</v>
      </c>
      <c r="W7" s="8" t="s">
        <v>126</v>
      </c>
      <c r="X7" s="8" t="s">
        <v>126</v>
      </c>
      <c r="Y7" s="8" t="s">
        <v>126</v>
      </c>
      <c r="Z7" s="8" t="s">
        <v>126</v>
      </c>
      <c r="AA7" s="8" t="s">
        <v>126</v>
      </c>
      <c r="AB7" s="8" t="s">
        <v>126</v>
      </c>
      <c r="AC7" s="8" t="s">
        <v>126</v>
      </c>
      <c r="AD7" s="8" t="s">
        <v>126</v>
      </c>
      <c r="AE7" s="8" t="s">
        <v>126</v>
      </c>
      <c r="AF7" s="8" t="s">
        <v>126</v>
      </c>
      <c r="AG7" s="8" t="s">
        <v>126</v>
      </c>
      <c r="AH7" s="8" t="s">
        <v>133</v>
      </c>
      <c r="AI7" s="8" t="s">
        <v>134</v>
      </c>
      <c r="AJ7" s="8" t="s">
        <v>304</v>
      </c>
      <c r="AK7" s="8" t="s">
        <v>133</v>
      </c>
      <c r="AL7" s="8" t="s">
        <v>133</v>
      </c>
      <c r="AM7" s="8" t="s">
        <v>324</v>
      </c>
      <c r="AN7" s="8" t="s">
        <v>324</v>
      </c>
      <c r="AO7" s="8" t="s">
        <v>133</v>
      </c>
      <c r="AP7" s="8" t="s">
        <v>368</v>
      </c>
      <c r="AQ7" s="8" t="s">
        <v>133</v>
      </c>
      <c r="AR7" s="8" t="s">
        <v>133</v>
      </c>
      <c r="AS7" s="8" t="s">
        <v>133</v>
      </c>
      <c r="AT7" s="8" t="s">
        <v>133</v>
      </c>
      <c r="AU7" s="8" t="s">
        <v>133</v>
      </c>
      <c r="AV7" s="8" t="s">
        <v>133</v>
      </c>
      <c r="AW7" s="8" t="s">
        <v>133</v>
      </c>
      <c r="AX7" s="8" t="s">
        <v>133</v>
      </c>
      <c r="AY7" s="8" t="s">
        <v>276</v>
      </c>
      <c r="AZ7" s="8" t="s">
        <v>277</v>
      </c>
      <c r="BA7" s="8" t="s">
        <v>277</v>
      </c>
      <c r="BB7" s="8" t="s">
        <v>277</v>
      </c>
      <c r="BC7" s="8" t="s">
        <v>139</v>
      </c>
      <c r="BD7" s="8" t="s">
        <v>139</v>
      </c>
      <c r="BE7" s="8" t="s">
        <v>139</v>
      </c>
      <c r="BF7" s="8" t="s">
        <v>139</v>
      </c>
      <c r="BG7" s="8" t="s">
        <v>139</v>
      </c>
      <c r="BH7" s="8" t="s">
        <v>139</v>
      </c>
      <c r="BI7" s="8" t="s">
        <v>139</v>
      </c>
      <c r="BJ7" s="8" t="s">
        <v>139</v>
      </c>
      <c r="BK7" s="8" t="s">
        <v>139</v>
      </c>
      <c r="BL7" s="8" t="s">
        <v>139</v>
      </c>
      <c r="BM7" s="8" t="s">
        <v>369</v>
      </c>
      <c r="BN7" s="8" t="s">
        <v>369</v>
      </c>
      <c r="BO7" s="8" t="s">
        <v>369</v>
      </c>
      <c r="BP7" s="8" t="s">
        <v>369</v>
      </c>
      <c r="BQ7" s="8" t="s">
        <v>369</v>
      </c>
      <c r="BR7" s="8" t="s">
        <v>369</v>
      </c>
      <c r="BS7" s="8" t="s">
        <v>140</v>
      </c>
      <c r="BT7" s="8" t="s">
        <v>140</v>
      </c>
      <c r="BU7" s="4" t="s">
        <v>361</v>
      </c>
      <c r="BW7" s="90"/>
      <c r="BX7" s="90"/>
      <c r="BY7" s="91"/>
      <c r="BZ7" s="90"/>
      <c r="CA7" s="91"/>
      <c r="CB7" s="3"/>
      <c r="CH7" s="5"/>
    </row>
    <row r="8" spans="1:92">
      <c r="AW8"/>
      <c r="BW8" s="90"/>
      <c r="BX8" s="90"/>
      <c r="BY8" s="91"/>
      <c r="BZ8" s="90"/>
      <c r="CA8" s="91"/>
      <c r="CH8" s="5"/>
    </row>
    <row r="9" spans="1:92">
      <c r="A9" s="56" t="s">
        <v>166</v>
      </c>
      <c r="AW9"/>
      <c r="BW9" s="90"/>
      <c r="BX9" s="90"/>
      <c r="BY9" s="91"/>
      <c r="BZ9" s="90"/>
      <c r="CA9" s="91"/>
      <c r="CH9" s="5"/>
    </row>
    <row r="10" spans="1:92" ht="14.25">
      <c r="A10" s="48" t="s">
        <v>168</v>
      </c>
      <c r="E10" s="8" t="s">
        <v>357</v>
      </c>
      <c r="F10" s="36" t="s">
        <v>323</v>
      </c>
      <c r="G10" s="36" t="s">
        <v>323</v>
      </c>
      <c r="H10" s="36" t="s">
        <v>323</v>
      </c>
      <c r="I10" s="36" t="s">
        <v>323</v>
      </c>
      <c r="J10" s="36" t="s">
        <v>323</v>
      </c>
      <c r="K10" s="36" t="s">
        <v>323</v>
      </c>
      <c r="L10" s="36" t="s">
        <v>323</v>
      </c>
      <c r="M10" s="36" t="s">
        <v>323</v>
      </c>
      <c r="N10" s="36" t="s">
        <v>323</v>
      </c>
      <c r="O10" s="36" t="s">
        <v>323</v>
      </c>
      <c r="P10" s="36" t="s">
        <v>323</v>
      </c>
      <c r="Q10" s="36" t="s">
        <v>323</v>
      </c>
      <c r="R10" s="36" t="s">
        <v>323</v>
      </c>
      <c r="S10" s="36" t="s">
        <v>323</v>
      </c>
      <c r="T10" s="36" t="s">
        <v>323</v>
      </c>
      <c r="U10" s="36" t="s">
        <v>323</v>
      </c>
      <c r="V10" s="36" t="s">
        <v>323</v>
      </c>
      <c r="W10" s="36" t="s">
        <v>323</v>
      </c>
      <c r="X10" s="36" t="s">
        <v>323</v>
      </c>
      <c r="Y10" s="36" t="s">
        <v>323</v>
      </c>
      <c r="Z10" s="36" t="s">
        <v>323</v>
      </c>
      <c r="AA10" s="36" t="s">
        <v>323</v>
      </c>
      <c r="AB10" s="36" t="s">
        <v>323</v>
      </c>
      <c r="AC10" s="36" t="s">
        <v>323</v>
      </c>
      <c r="AD10" s="36" t="s">
        <v>323</v>
      </c>
      <c r="AE10" s="36" t="s">
        <v>323</v>
      </c>
      <c r="AF10" s="36" t="s">
        <v>323</v>
      </c>
      <c r="AG10" s="36" t="s">
        <v>323</v>
      </c>
      <c r="AR10" s="36" t="s">
        <v>323</v>
      </c>
      <c r="AS10" s="36" t="s">
        <v>323</v>
      </c>
      <c r="AT10" s="36" t="s">
        <v>323</v>
      </c>
      <c r="AU10" s="36" t="s">
        <v>323</v>
      </c>
      <c r="AV10" s="36" t="s">
        <v>323</v>
      </c>
      <c r="AW10" s="36" t="s">
        <v>323</v>
      </c>
      <c r="AX10" s="36" t="s">
        <v>323</v>
      </c>
      <c r="AY10" s="36" t="s">
        <v>323</v>
      </c>
      <c r="AZ10" s="36" t="s">
        <v>323</v>
      </c>
      <c r="BA10" s="36" t="s">
        <v>323</v>
      </c>
      <c r="BB10" s="36" t="s">
        <v>323</v>
      </c>
      <c r="BC10" s="36" t="s">
        <v>323</v>
      </c>
      <c r="BD10" s="36" t="s">
        <v>323</v>
      </c>
      <c r="BE10" s="36" t="s">
        <v>323</v>
      </c>
      <c r="BF10" s="36" t="s">
        <v>323</v>
      </c>
      <c r="BG10" s="36" t="s">
        <v>323</v>
      </c>
      <c r="BH10" s="36" t="s">
        <v>323</v>
      </c>
      <c r="BI10" s="36" t="s">
        <v>323</v>
      </c>
      <c r="BJ10" s="36" t="s">
        <v>323</v>
      </c>
      <c r="BK10" s="36" t="s">
        <v>323</v>
      </c>
      <c r="BL10" s="36" t="s">
        <v>323</v>
      </c>
      <c r="BM10" s="36" t="s">
        <v>323</v>
      </c>
      <c r="BN10" s="36" t="s">
        <v>323</v>
      </c>
      <c r="BO10" s="36" t="s">
        <v>323</v>
      </c>
      <c r="BP10" s="36" t="s">
        <v>323</v>
      </c>
      <c r="BQ10" s="36" t="s">
        <v>323</v>
      </c>
      <c r="BR10" s="36" t="s">
        <v>323</v>
      </c>
      <c r="BS10" s="36" t="s">
        <v>323</v>
      </c>
      <c r="BT10" s="36" t="s">
        <v>323</v>
      </c>
      <c r="BU10" s="6">
        <f>COUNTIF(B10:BT10,"ü")</f>
        <v>57</v>
      </c>
      <c r="BW10" s="90"/>
      <c r="BX10" s="90"/>
      <c r="BY10" s="91"/>
      <c r="BZ10" s="90"/>
      <c r="CA10" s="91"/>
      <c r="CB10" s="4"/>
      <c r="CH10" s="5"/>
    </row>
    <row r="11" spans="1:92" ht="14.25">
      <c r="A11" s="48" t="s">
        <v>169</v>
      </c>
      <c r="B11" s="36" t="s">
        <v>323</v>
      </c>
      <c r="C11" s="36" t="s">
        <v>323</v>
      </c>
      <c r="D11" s="36"/>
      <c r="E11" s="8" t="s">
        <v>345</v>
      </c>
      <c r="F11" s="36" t="s">
        <v>323</v>
      </c>
      <c r="G11" s="36" t="s">
        <v>323</v>
      </c>
      <c r="H11" s="36" t="s">
        <v>323</v>
      </c>
      <c r="I11" s="36" t="s">
        <v>323</v>
      </c>
      <c r="J11" s="36" t="s">
        <v>323</v>
      </c>
      <c r="K11" s="36" t="s">
        <v>323</v>
      </c>
      <c r="L11" s="36" t="s">
        <v>323</v>
      </c>
      <c r="M11" s="36" t="s">
        <v>323</v>
      </c>
      <c r="N11" s="36" t="s">
        <v>323</v>
      </c>
      <c r="O11" s="36" t="s">
        <v>323</v>
      </c>
      <c r="P11" s="36" t="s">
        <v>323</v>
      </c>
      <c r="Q11" s="36" t="s">
        <v>323</v>
      </c>
      <c r="R11" s="36" t="s">
        <v>323</v>
      </c>
      <c r="S11" s="36" t="s">
        <v>323</v>
      </c>
      <c r="T11" s="36" t="s">
        <v>323</v>
      </c>
      <c r="U11" s="36" t="s">
        <v>323</v>
      </c>
      <c r="V11" s="36" t="s">
        <v>323</v>
      </c>
      <c r="W11" s="36" t="s">
        <v>323</v>
      </c>
      <c r="X11" s="36" t="s">
        <v>323</v>
      </c>
      <c r="Y11" s="36" t="s">
        <v>323</v>
      </c>
      <c r="Z11" s="36" t="s">
        <v>323</v>
      </c>
      <c r="AA11" s="36" t="s">
        <v>323</v>
      </c>
      <c r="AB11" s="36" t="s">
        <v>323</v>
      </c>
      <c r="AC11" s="36" t="s">
        <v>323</v>
      </c>
      <c r="AD11" s="36" t="s">
        <v>323</v>
      </c>
      <c r="AE11" s="36" t="s">
        <v>323</v>
      </c>
      <c r="AF11" s="36" t="s">
        <v>323</v>
      </c>
      <c r="AG11" s="36" t="s">
        <v>323</v>
      </c>
      <c r="AH11" s="36" t="s">
        <v>323</v>
      </c>
      <c r="AI11" s="36" t="s">
        <v>323</v>
      </c>
      <c r="AJ11" s="36" t="s">
        <v>323</v>
      </c>
      <c r="AK11" s="36" t="s">
        <v>323</v>
      </c>
      <c r="AL11" s="36" t="s">
        <v>323</v>
      </c>
      <c r="AM11" s="36" t="s">
        <v>323</v>
      </c>
      <c r="AN11" s="36" t="s">
        <v>323</v>
      </c>
      <c r="AO11" s="36" t="s">
        <v>323</v>
      </c>
      <c r="AP11" s="36" t="s">
        <v>323</v>
      </c>
      <c r="AQ11" s="36" t="s">
        <v>323</v>
      </c>
      <c r="AR11" s="36" t="s">
        <v>323</v>
      </c>
      <c r="AS11" s="36" t="s">
        <v>323</v>
      </c>
      <c r="AT11" s="36" t="s">
        <v>323</v>
      </c>
      <c r="AU11" s="36" t="s">
        <v>323</v>
      </c>
      <c r="AV11" s="36" t="s">
        <v>323</v>
      </c>
      <c r="AW11" s="36" t="s">
        <v>323</v>
      </c>
      <c r="AX11" s="36" t="s">
        <v>323</v>
      </c>
      <c r="AY11" s="36" t="s">
        <v>323</v>
      </c>
      <c r="AZ11" s="36" t="s">
        <v>323</v>
      </c>
      <c r="BA11" s="36" t="s">
        <v>323</v>
      </c>
      <c r="BB11" s="36" t="s">
        <v>323</v>
      </c>
      <c r="BC11" s="36" t="s">
        <v>323</v>
      </c>
      <c r="BD11" s="36" t="s">
        <v>323</v>
      </c>
      <c r="BE11" s="36" t="s">
        <v>323</v>
      </c>
      <c r="BF11" s="36" t="s">
        <v>323</v>
      </c>
      <c r="BG11" s="36" t="s">
        <v>323</v>
      </c>
      <c r="BH11" s="36" t="s">
        <v>323</v>
      </c>
      <c r="BI11" s="36" t="s">
        <v>323</v>
      </c>
      <c r="BJ11" s="36" t="s">
        <v>323</v>
      </c>
      <c r="BK11" s="36" t="s">
        <v>323</v>
      </c>
      <c r="BL11" s="36" t="s">
        <v>323</v>
      </c>
      <c r="BM11" s="36" t="s">
        <v>323</v>
      </c>
      <c r="BN11" s="36" t="s">
        <v>323</v>
      </c>
      <c r="BO11" s="36" t="s">
        <v>323</v>
      </c>
      <c r="BP11" s="36" t="s">
        <v>323</v>
      </c>
      <c r="BQ11" s="36" t="s">
        <v>323</v>
      </c>
      <c r="BR11" s="36" t="s">
        <v>323</v>
      </c>
      <c r="BS11" s="36" t="s">
        <v>323</v>
      </c>
      <c r="BT11" s="36" t="s">
        <v>323</v>
      </c>
      <c r="BU11" s="6">
        <f>COUNTIF(B11:BT11,"ü")</f>
        <v>69</v>
      </c>
      <c r="BW11" s="90"/>
      <c r="BX11" s="90"/>
      <c r="BY11" s="91"/>
      <c r="BZ11" s="90"/>
      <c r="CA11" s="91"/>
      <c r="CB11" s="4"/>
      <c r="CD11" s="86" t="s">
        <v>231</v>
      </c>
      <c r="CE11" s="86"/>
      <c r="CF11" s="86"/>
      <c r="CG11" s="86"/>
      <c r="CH11" s="86"/>
      <c r="CI11" s="86"/>
      <c r="CJ11" s="86"/>
      <c r="CK11" s="86"/>
    </row>
    <row r="12" spans="1:92" ht="15" customHeight="1">
      <c r="A12" s="48" t="s">
        <v>167</v>
      </c>
      <c r="I12" s="36" t="s">
        <v>323</v>
      </c>
      <c r="J12" s="36" t="s">
        <v>323</v>
      </c>
      <c r="K12" s="36" t="s">
        <v>323</v>
      </c>
      <c r="L12" s="36" t="s">
        <v>323</v>
      </c>
      <c r="M12" s="36" t="s">
        <v>323</v>
      </c>
      <c r="N12" s="36" t="s">
        <v>323</v>
      </c>
      <c r="O12" s="36" t="s">
        <v>323</v>
      </c>
      <c r="AW12"/>
      <c r="AX12" s="1"/>
      <c r="AY12" s="1"/>
      <c r="AZ12" s="1"/>
      <c r="BA12" s="1"/>
      <c r="BB12" s="1"/>
      <c r="BC12" s="1"/>
      <c r="BD12" s="1"/>
      <c r="BE12" s="1"/>
      <c r="BF12" s="1"/>
      <c r="BG12" s="1"/>
      <c r="BH12" s="1"/>
      <c r="BI12" s="1"/>
      <c r="BJ12" s="1"/>
      <c r="BK12" s="1"/>
      <c r="BL12" s="1"/>
      <c r="BM12" s="1"/>
      <c r="BN12" s="36" t="s">
        <v>323</v>
      </c>
      <c r="BO12" s="36" t="s">
        <v>323</v>
      </c>
      <c r="BP12" s="36" t="s">
        <v>323</v>
      </c>
      <c r="BQ12" s="36" t="s">
        <v>323</v>
      </c>
      <c r="BR12" s="36" t="s">
        <v>323</v>
      </c>
      <c r="BS12" s="36" t="s">
        <v>323</v>
      </c>
      <c r="BT12" s="36" t="s">
        <v>323</v>
      </c>
      <c r="BU12" s="6">
        <f>COUNTIF(B12:BT12,"ü")</f>
        <v>14</v>
      </c>
      <c r="BW12" s="90"/>
      <c r="BX12" s="90"/>
      <c r="BY12" s="91"/>
      <c r="BZ12" s="90"/>
      <c r="CA12" s="91"/>
      <c r="CB12" s="4"/>
      <c r="CD12" s="87" t="s">
        <v>342</v>
      </c>
      <c r="CE12" s="88"/>
      <c r="CF12" s="88"/>
      <c r="CG12" s="88"/>
      <c r="CH12" s="88"/>
      <c r="CI12" s="88"/>
      <c r="CJ12" s="88"/>
      <c r="CK12" s="88"/>
    </row>
    <row r="13" spans="1:92" ht="15" customHeight="1">
      <c r="A13" s="48"/>
      <c r="I13" s="36"/>
      <c r="J13" s="36"/>
      <c r="K13" s="36"/>
      <c r="L13" s="36"/>
      <c r="M13" s="36"/>
      <c r="N13" s="36"/>
      <c r="O13" s="36"/>
      <c r="AW13"/>
      <c r="AX13" s="1"/>
      <c r="AY13" s="1"/>
      <c r="AZ13" s="1"/>
      <c r="BA13" s="1"/>
      <c r="BB13" s="1"/>
      <c r="BC13" s="1"/>
      <c r="BD13" s="1"/>
      <c r="BE13" s="1"/>
      <c r="BF13" s="1"/>
      <c r="BG13" s="1"/>
      <c r="BH13" s="1"/>
      <c r="BI13" s="1"/>
      <c r="BJ13" s="1"/>
      <c r="BK13" s="1"/>
      <c r="BL13" s="1"/>
      <c r="BM13" s="1"/>
      <c r="BN13" s="36"/>
      <c r="BO13" s="36"/>
      <c r="BP13" s="36"/>
      <c r="BQ13" s="36"/>
      <c r="BR13" s="36"/>
      <c r="BS13" s="36"/>
      <c r="BT13" s="36"/>
      <c r="BU13" s="6"/>
      <c r="BW13" s="51"/>
      <c r="BX13" s="51"/>
      <c r="BY13" s="65"/>
      <c r="BZ13" s="51"/>
      <c r="CA13" s="65"/>
      <c r="CB13" s="4"/>
      <c r="CD13" s="38"/>
      <c r="CE13" s="3"/>
      <c r="CF13" s="3"/>
      <c r="CG13" s="3"/>
      <c r="CH13" s="3"/>
      <c r="CI13" s="3"/>
      <c r="CJ13" s="3"/>
      <c r="CN13" s="94"/>
    </row>
    <row r="14" spans="1:92" ht="15" thickBot="1">
      <c r="A14" s="14"/>
      <c r="I14" s="36"/>
      <c r="J14" s="36"/>
      <c r="K14" s="36"/>
      <c r="L14" s="36"/>
      <c r="M14" s="36"/>
      <c r="N14" s="36"/>
      <c r="O14" s="36"/>
      <c r="AW14"/>
      <c r="AX14" s="1"/>
      <c r="AY14" s="1"/>
      <c r="AZ14" s="1"/>
      <c r="BA14" s="1"/>
      <c r="BB14" s="1"/>
      <c r="BC14" s="1"/>
      <c r="BD14" s="1"/>
      <c r="BE14" s="1"/>
      <c r="BF14" s="1"/>
      <c r="BG14" s="1"/>
      <c r="BH14" s="1"/>
      <c r="BI14" s="1"/>
      <c r="BJ14" s="1"/>
      <c r="BK14" s="1"/>
      <c r="BL14" s="1"/>
      <c r="BM14" s="1"/>
      <c r="BN14" s="36"/>
      <c r="BO14" s="36"/>
      <c r="BP14" s="36"/>
      <c r="BQ14" s="36"/>
      <c r="BR14" s="36"/>
      <c r="BS14" s="36"/>
      <c r="BT14" s="36"/>
      <c r="BU14" s="4"/>
      <c r="BV14" s="4"/>
      <c r="BW14" s="4"/>
      <c r="BX14" s="4"/>
      <c r="BY14" s="4"/>
      <c r="BZ14" s="5"/>
      <c r="CA14" s="4"/>
      <c r="CB14" s="4"/>
      <c r="CD14" s="38"/>
      <c r="CE14" s="3"/>
      <c r="CF14" s="3"/>
      <c r="CG14" s="3"/>
      <c r="CH14" s="3"/>
      <c r="CI14" s="3"/>
      <c r="CJ14" s="3"/>
    </row>
    <row r="15" spans="1:92" s="4" customFormat="1">
      <c r="A15" s="50" t="s">
        <v>348</v>
      </c>
      <c r="B15" s="6">
        <f>B5</f>
        <v>1945</v>
      </c>
      <c r="C15" s="6">
        <f>C5</f>
        <v>1946</v>
      </c>
      <c r="D15" s="6"/>
      <c r="E15" s="6">
        <f t="shared" ref="E15:AJ15" si="1">E5</f>
        <v>1956</v>
      </c>
      <c r="F15" s="6">
        <f t="shared" si="1"/>
        <v>1957</v>
      </c>
      <c r="G15" s="6">
        <f t="shared" si="1"/>
        <v>1958</v>
      </c>
      <c r="H15" s="6">
        <f t="shared" si="1"/>
        <v>1959</v>
      </c>
      <c r="I15" s="6">
        <f t="shared" si="1"/>
        <v>1960</v>
      </c>
      <c r="J15" s="6">
        <f t="shared" si="1"/>
        <v>1961</v>
      </c>
      <c r="K15" s="6">
        <f t="shared" si="1"/>
        <v>1962</v>
      </c>
      <c r="L15" s="6">
        <f t="shared" si="1"/>
        <v>1963</v>
      </c>
      <c r="M15" s="6">
        <f t="shared" si="1"/>
        <v>1964</v>
      </c>
      <c r="N15" s="6">
        <f t="shared" si="1"/>
        <v>1965</v>
      </c>
      <c r="O15" s="6">
        <f t="shared" si="1"/>
        <v>1966</v>
      </c>
      <c r="P15" s="6">
        <f t="shared" si="1"/>
        <v>1967</v>
      </c>
      <c r="Q15" s="6">
        <f t="shared" si="1"/>
        <v>1968</v>
      </c>
      <c r="R15" s="6">
        <f t="shared" si="1"/>
        <v>1969</v>
      </c>
      <c r="S15" s="6">
        <f t="shared" si="1"/>
        <v>1970</v>
      </c>
      <c r="T15" s="6">
        <f t="shared" si="1"/>
        <v>1971</v>
      </c>
      <c r="U15" s="6">
        <f t="shared" si="1"/>
        <v>1972</v>
      </c>
      <c r="V15" s="6">
        <f t="shared" si="1"/>
        <v>1973</v>
      </c>
      <c r="W15" s="6">
        <f t="shared" si="1"/>
        <v>1974</v>
      </c>
      <c r="X15" s="6">
        <f t="shared" si="1"/>
        <v>1975</v>
      </c>
      <c r="Y15" s="6">
        <f t="shared" si="1"/>
        <v>1976</v>
      </c>
      <c r="Z15" s="6">
        <f t="shared" si="1"/>
        <v>1977</v>
      </c>
      <c r="AA15" s="6">
        <f t="shared" si="1"/>
        <v>1978</v>
      </c>
      <c r="AB15" s="6">
        <f t="shared" si="1"/>
        <v>1979</v>
      </c>
      <c r="AC15" s="6">
        <f t="shared" si="1"/>
        <v>1980</v>
      </c>
      <c r="AD15" s="6">
        <f t="shared" si="1"/>
        <v>1981</v>
      </c>
      <c r="AE15" s="6">
        <f t="shared" si="1"/>
        <v>1982</v>
      </c>
      <c r="AF15" s="6">
        <f t="shared" si="1"/>
        <v>1983</v>
      </c>
      <c r="AG15" s="6">
        <f t="shared" si="1"/>
        <v>1984</v>
      </c>
      <c r="AH15" s="6">
        <f t="shared" si="1"/>
        <v>1985</v>
      </c>
      <c r="AI15" s="6">
        <f t="shared" si="1"/>
        <v>1986</v>
      </c>
      <c r="AJ15" s="6">
        <f t="shared" si="1"/>
        <v>1987</v>
      </c>
      <c r="AK15" s="6">
        <f t="shared" ref="AK15:BN15" si="2">AK5</f>
        <v>1988</v>
      </c>
      <c r="AL15" s="6">
        <f t="shared" si="2"/>
        <v>1989</v>
      </c>
      <c r="AM15" s="6">
        <f t="shared" si="2"/>
        <v>1990</v>
      </c>
      <c r="AN15" s="6">
        <f t="shared" si="2"/>
        <v>1991</v>
      </c>
      <c r="AO15" s="6">
        <f t="shared" si="2"/>
        <v>1992</v>
      </c>
      <c r="AP15" s="6">
        <f t="shared" si="2"/>
        <v>1993</v>
      </c>
      <c r="AQ15" s="6">
        <f t="shared" si="2"/>
        <v>1994</v>
      </c>
      <c r="AR15" s="6">
        <f t="shared" si="2"/>
        <v>1995</v>
      </c>
      <c r="AS15" s="6">
        <f t="shared" si="2"/>
        <v>1996</v>
      </c>
      <c r="AT15" s="6">
        <f t="shared" si="2"/>
        <v>1997</v>
      </c>
      <c r="AU15" s="6">
        <f t="shared" si="2"/>
        <v>1998</v>
      </c>
      <c r="AV15" s="6">
        <f t="shared" si="2"/>
        <v>1999</v>
      </c>
      <c r="AW15" s="6">
        <f t="shared" si="2"/>
        <v>2000</v>
      </c>
      <c r="AX15" s="6">
        <f t="shared" si="2"/>
        <v>2001</v>
      </c>
      <c r="AY15" s="6">
        <f t="shared" si="2"/>
        <v>2002</v>
      </c>
      <c r="AZ15" s="6">
        <f t="shared" si="2"/>
        <v>2003</v>
      </c>
      <c r="BA15" s="6">
        <f t="shared" si="2"/>
        <v>2004</v>
      </c>
      <c r="BB15" s="6">
        <f t="shared" si="2"/>
        <v>2005</v>
      </c>
      <c r="BC15" s="6">
        <f t="shared" si="2"/>
        <v>2006</v>
      </c>
      <c r="BD15" s="6">
        <f t="shared" si="2"/>
        <v>2007</v>
      </c>
      <c r="BE15" s="6">
        <f t="shared" si="2"/>
        <v>2008</v>
      </c>
      <c r="BF15" s="6">
        <f t="shared" si="2"/>
        <v>2009</v>
      </c>
      <c r="BG15" s="6">
        <f t="shared" si="2"/>
        <v>2010</v>
      </c>
      <c r="BH15" s="6">
        <f t="shared" si="2"/>
        <v>2011</v>
      </c>
      <c r="BI15" s="6">
        <f t="shared" si="2"/>
        <v>2012</v>
      </c>
      <c r="BJ15" s="6">
        <f t="shared" si="2"/>
        <v>2013</v>
      </c>
      <c r="BK15" s="6">
        <f t="shared" si="2"/>
        <v>2014</v>
      </c>
      <c r="BL15" s="6">
        <f t="shared" si="2"/>
        <v>2015</v>
      </c>
      <c r="BM15" s="6">
        <f t="shared" si="2"/>
        <v>2016</v>
      </c>
      <c r="BN15" s="6">
        <f t="shared" si="2"/>
        <v>2017</v>
      </c>
      <c r="BO15" s="6">
        <f t="shared" ref="BO15:BT15" si="3">BO5</f>
        <v>2018</v>
      </c>
      <c r="BP15" s="6">
        <f t="shared" si="3"/>
        <v>2019</v>
      </c>
      <c r="BQ15" s="6">
        <f t="shared" si="3"/>
        <v>2020</v>
      </c>
      <c r="BR15" s="6">
        <f t="shared" si="3"/>
        <v>2021</v>
      </c>
      <c r="BS15" s="6">
        <f t="shared" si="3"/>
        <v>2022</v>
      </c>
      <c r="BT15" s="6">
        <f t="shared" si="3"/>
        <v>2023</v>
      </c>
      <c r="BU15" s="8"/>
      <c r="BV15" s="51"/>
      <c r="CB15" s="3"/>
      <c r="CC15" s="3"/>
      <c r="CD15" s="39" t="s">
        <v>0</v>
      </c>
      <c r="CE15" s="40" t="s">
        <v>118</v>
      </c>
      <c r="CF15" s="40" t="s">
        <v>1</v>
      </c>
      <c r="CG15" s="40"/>
      <c r="CH15" s="40" t="s">
        <v>117</v>
      </c>
      <c r="CI15" s="40" t="s">
        <v>2</v>
      </c>
      <c r="CJ15" s="40"/>
      <c r="CK15" s="41" t="s">
        <v>119</v>
      </c>
    </row>
    <row r="16" spans="1:92">
      <c r="A16" s="43" t="s">
        <v>142</v>
      </c>
      <c r="B16" s="8"/>
      <c r="C16" s="8"/>
      <c r="D16" s="8"/>
      <c r="E16" s="8"/>
      <c r="F16" s="8"/>
      <c r="G16" s="8"/>
      <c r="H16" s="8"/>
      <c r="I16" s="8"/>
      <c r="J16" s="8"/>
      <c r="K16" s="8"/>
      <c r="L16" s="8"/>
      <c r="M16" s="8"/>
      <c r="N16" s="8"/>
      <c r="O16" s="8"/>
      <c r="P16" s="8"/>
      <c r="Q16" s="8"/>
      <c r="R16" s="8"/>
      <c r="S16" s="8"/>
      <c r="T16" s="8"/>
      <c r="U16" s="8"/>
      <c r="V16" s="8">
        <v>2</v>
      </c>
      <c r="W16" s="8"/>
      <c r="X16" s="8">
        <v>1</v>
      </c>
      <c r="Y16" s="8"/>
      <c r="Z16" s="8"/>
      <c r="AA16" s="8"/>
      <c r="AB16" s="8"/>
      <c r="AC16" s="8"/>
      <c r="AD16" s="8"/>
      <c r="AE16" s="8"/>
      <c r="AF16" s="8"/>
      <c r="AG16" s="8"/>
      <c r="AH16" s="8">
        <v>1</v>
      </c>
      <c r="AI16" s="8">
        <v>2</v>
      </c>
      <c r="AJ16" s="8"/>
      <c r="AK16" s="8"/>
      <c r="AL16" s="8">
        <v>1</v>
      </c>
      <c r="AM16" s="8"/>
      <c r="AN16" s="8">
        <v>1</v>
      </c>
      <c r="AO16" s="8">
        <v>1</v>
      </c>
      <c r="AQ16" s="8">
        <v>1</v>
      </c>
      <c r="AR16" s="8">
        <v>1</v>
      </c>
      <c r="AS16" s="8">
        <v>2</v>
      </c>
      <c r="AT16" s="8">
        <v>1</v>
      </c>
      <c r="AU16" s="8"/>
      <c r="AV16" s="8"/>
      <c r="AW16" s="30">
        <v>1</v>
      </c>
      <c r="AX16" s="30"/>
      <c r="AY16" s="30">
        <v>9</v>
      </c>
      <c r="AZ16" s="30">
        <v>1</v>
      </c>
      <c r="BA16" s="30">
        <v>2</v>
      </c>
      <c r="BB16" s="30"/>
      <c r="BC16" s="30">
        <v>13</v>
      </c>
      <c r="BD16" s="30"/>
      <c r="BE16" s="30"/>
      <c r="BF16" s="30">
        <v>1</v>
      </c>
      <c r="BG16" s="30">
        <v>2</v>
      </c>
      <c r="BH16" s="30">
        <v>9</v>
      </c>
      <c r="BI16" s="30">
        <v>12</v>
      </c>
      <c r="BJ16" s="30" t="s">
        <v>55</v>
      </c>
      <c r="BK16" s="30"/>
      <c r="BL16" s="30">
        <v>1</v>
      </c>
      <c r="BM16" s="30">
        <v>3</v>
      </c>
      <c r="BN16" s="30">
        <v>1</v>
      </c>
      <c r="BO16" s="30">
        <v>3</v>
      </c>
      <c r="BP16" s="30"/>
      <c r="BQ16" s="30">
        <v>4</v>
      </c>
      <c r="BR16" s="30">
        <v>3</v>
      </c>
      <c r="BS16" s="30">
        <v>4</v>
      </c>
      <c r="BT16" s="30"/>
      <c r="BU16" s="8"/>
      <c r="BW16" s="8">
        <f>SUM(B16:BT16)</f>
        <v>83</v>
      </c>
      <c r="BX16" s="8">
        <f>COUNT(B16:BT16)</f>
        <v>27</v>
      </c>
      <c r="BY16" s="8">
        <f>COUNTIF(B16:BT16,"CW")+COUNTIF(B16:BT16,"CP")+COUNTIF(B16:BT16,"X")</f>
        <v>1</v>
      </c>
      <c r="BZ16" s="8">
        <f>COUNT(B16:BT16)+COUNTIF(B16:BT16,"CW")+COUNTIF(B16:BT16,"CP")+COUNTIF(B16:BT16,"X")</f>
        <v>28</v>
      </c>
      <c r="CA16" s="8" t="str">
        <f>IF(BW16=0,IF(BY16&gt;0,"ü"," ")," ")</f>
        <v xml:space="preserve"> </v>
      </c>
      <c r="CB16" s="5"/>
      <c r="CC16" s="5"/>
      <c r="CD16" s="16">
        <f>MAX(B16:AW16)</f>
        <v>2</v>
      </c>
      <c r="CE16" s="1">
        <f>COUNT(B16:AW16)</f>
        <v>12</v>
      </c>
      <c r="CF16" s="1">
        <f>SUM(B16:AW16)</f>
        <v>15</v>
      </c>
      <c r="CG16" s="17"/>
      <c r="CH16" s="5">
        <f>IF(CF16&gt;0,1)</f>
        <v>1</v>
      </c>
      <c r="CI16">
        <f>SUM(AM16:AV16)</f>
        <v>7</v>
      </c>
      <c r="CJ16" s="17"/>
      <c r="CK16" s="18">
        <f>IF(CI16&gt;0,1)</f>
        <v>1</v>
      </c>
    </row>
    <row r="17" spans="1:89">
      <c r="A17" s="43" t="s">
        <v>3</v>
      </c>
      <c r="B17" s="8"/>
      <c r="C17" s="8"/>
      <c r="D17" s="8"/>
      <c r="E17" s="8"/>
      <c r="F17" s="8">
        <v>1</v>
      </c>
      <c r="G17" s="8">
        <v>1</v>
      </c>
      <c r="H17" s="8">
        <v>1</v>
      </c>
      <c r="I17" s="8" t="s">
        <v>350</v>
      </c>
      <c r="J17" s="8"/>
      <c r="K17" s="8"/>
      <c r="L17" s="8"/>
      <c r="M17" s="8" t="s">
        <v>350</v>
      </c>
      <c r="N17" s="8">
        <v>2</v>
      </c>
      <c r="O17" s="8"/>
      <c r="P17" s="8"/>
      <c r="Q17" s="8" t="s">
        <v>350</v>
      </c>
      <c r="R17" s="8" t="s">
        <v>350</v>
      </c>
      <c r="S17" s="8"/>
      <c r="T17" s="8" t="s">
        <v>350</v>
      </c>
      <c r="U17" s="8"/>
      <c r="V17" s="8">
        <v>2</v>
      </c>
      <c r="W17" s="8"/>
      <c r="X17" s="8"/>
      <c r="Y17" s="8">
        <v>1</v>
      </c>
      <c r="Z17" s="8" t="s">
        <v>350</v>
      </c>
      <c r="AA17" s="8">
        <v>1</v>
      </c>
      <c r="AB17" s="8">
        <v>2</v>
      </c>
      <c r="AC17" s="8"/>
      <c r="AD17" s="8">
        <v>3</v>
      </c>
      <c r="AE17" s="8">
        <v>1</v>
      </c>
      <c r="AF17" s="8"/>
      <c r="AG17" s="8">
        <v>1</v>
      </c>
      <c r="AH17" s="8">
        <v>5</v>
      </c>
      <c r="AI17" s="8">
        <v>5</v>
      </c>
      <c r="AJ17" s="8">
        <v>8</v>
      </c>
      <c r="AK17" s="8">
        <v>4</v>
      </c>
      <c r="AL17" s="8">
        <v>1</v>
      </c>
      <c r="AM17" s="8">
        <v>3</v>
      </c>
      <c r="AN17" s="8">
        <v>5</v>
      </c>
      <c r="AO17" s="8">
        <v>3</v>
      </c>
      <c r="AQ17" s="8">
        <v>5</v>
      </c>
      <c r="AR17" s="8">
        <v>7</v>
      </c>
      <c r="AS17" s="8">
        <v>3</v>
      </c>
      <c r="AT17" s="8">
        <v>6</v>
      </c>
      <c r="AU17" s="8">
        <v>4</v>
      </c>
      <c r="AV17" s="8">
        <v>1</v>
      </c>
      <c r="AW17" s="30">
        <v>6</v>
      </c>
      <c r="AX17" s="30">
        <v>2</v>
      </c>
      <c r="AY17" s="30">
        <v>4</v>
      </c>
      <c r="AZ17" s="30">
        <v>3</v>
      </c>
      <c r="BA17" s="30">
        <v>3</v>
      </c>
      <c r="BB17" s="30">
        <v>3</v>
      </c>
      <c r="BC17" s="30">
        <v>15</v>
      </c>
      <c r="BD17" s="30">
        <v>2</v>
      </c>
      <c r="BE17" s="30"/>
      <c r="BF17" s="30"/>
      <c r="BG17" s="30"/>
      <c r="BH17" s="30">
        <v>7</v>
      </c>
      <c r="BI17" s="30">
        <v>12</v>
      </c>
      <c r="BJ17" s="30">
        <v>15</v>
      </c>
      <c r="BK17" s="30">
        <v>6</v>
      </c>
      <c r="BL17" s="30">
        <v>1</v>
      </c>
      <c r="BM17" s="30">
        <v>4</v>
      </c>
      <c r="BN17" s="30">
        <v>2</v>
      </c>
      <c r="BO17" s="30">
        <v>8</v>
      </c>
      <c r="BP17" s="30">
        <v>1</v>
      </c>
      <c r="BQ17" s="30">
        <v>13</v>
      </c>
      <c r="BR17" s="30">
        <v>8</v>
      </c>
      <c r="BS17" s="30">
        <v>2</v>
      </c>
      <c r="BT17" s="30">
        <v>7</v>
      </c>
      <c r="BU17" s="8"/>
      <c r="BW17" s="8">
        <f>SUM(B17:BT17)</f>
        <v>200</v>
      </c>
      <c r="BX17" s="8">
        <f>COUNT(B17:BT17)</f>
        <v>46</v>
      </c>
      <c r="BY17" s="8">
        <f>COUNTIF(B17:BT17,"CW")+COUNTIF(B17:BT17,"CP")+COUNTIF(B17:BT17,"X")</f>
        <v>6</v>
      </c>
      <c r="BZ17" s="8">
        <f>COUNT(B17:BT17)+COUNTIF(B17:BT17,"CW")+COUNTIF(B17:BT17,"CP")+COUNTIF(B17:BT17,"X")</f>
        <v>52</v>
      </c>
      <c r="CA17" s="8" t="str">
        <f t="shared" ref="CA17:CA80" si="4">IF(BW17=0,IF(BY17&gt;0,"ü"," ")," ")</f>
        <v xml:space="preserve"> </v>
      </c>
      <c r="CB17" s="5"/>
      <c r="CC17" s="5"/>
      <c r="CD17" s="16">
        <f>MAX(B17:AW17)</f>
        <v>8</v>
      </c>
      <c r="CE17" s="1">
        <f>COUNT(B17:AW17)</f>
        <v>26</v>
      </c>
      <c r="CF17" s="1">
        <f>SUM(B17:AW17)</f>
        <v>82</v>
      </c>
      <c r="CG17" s="17"/>
      <c r="CH17" s="5">
        <f t="shared" ref="CH17:CH65" si="5">IF(CF17&gt;0,1)</f>
        <v>1</v>
      </c>
      <c r="CI17">
        <f t="shared" ref="CI17:CI23" si="6">SUM(AL17:AU17)</f>
        <v>37</v>
      </c>
      <c r="CJ17" s="17"/>
      <c r="CK17" s="18">
        <f t="shared" ref="CK17:CK65" si="7">IF(CI17&gt;0,1)</f>
        <v>1</v>
      </c>
    </row>
    <row r="18" spans="1:89">
      <c r="A18" s="43" t="s">
        <v>143</v>
      </c>
      <c r="B18" s="8"/>
      <c r="C18" s="8"/>
      <c r="D18" s="8"/>
      <c r="E18" s="8"/>
      <c r="F18" s="8"/>
      <c r="G18" s="8"/>
      <c r="H18" s="8"/>
      <c r="I18" s="8"/>
      <c r="J18" s="8"/>
      <c r="K18" s="8"/>
      <c r="L18" s="8"/>
      <c r="M18" s="8"/>
      <c r="N18" s="8"/>
      <c r="O18" s="8"/>
      <c r="P18" s="8"/>
      <c r="Q18" s="8"/>
      <c r="R18" s="8">
        <v>3</v>
      </c>
      <c r="S18" s="8"/>
      <c r="T18" s="8"/>
      <c r="U18" s="8" t="s">
        <v>350</v>
      </c>
      <c r="V18" s="8">
        <v>1</v>
      </c>
      <c r="W18" s="8"/>
      <c r="X18" s="8"/>
      <c r="Y18" s="8"/>
      <c r="Z18" s="8"/>
      <c r="AA18" s="8"/>
      <c r="AB18" s="8"/>
      <c r="AC18" s="8"/>
      <c r="AD18" s="8"/>
      <c r="AE18" s="8"/>
      <c r="AF18" s="8"/>
      <c r="AG18" s="8"/>
      <c r="AH18" s="8"/>
      <c r="AI18" s="8"/>
      <c r="AJ18" s="8">
        <v>2</v>
      </c>
      <c r="AK18" s="8"/>
      <c r="AL18" s="8"/>
      <c r="AM18" s="8"/>
      <c r="AN18" s="8"/>
      <c r="AO18" s="8"/>
      <c r="AQ18" s="8"/>
      <c r="AR18" s="8"/>
      <c r="AS18" s="8"/>
      <c r="AT18" s="8"/>
      <c r="AU18" s="8"/>
      <c r="AV18" s="8"/>
      <c r="AW18" s="30">
        <v>1</v>
      </c>
      <c r="AX18" s="30" t="s">
        <v>55</v>
      </c>
      <c r="AY18" s="30"/>
      <c r="AZ18" s="30"/>
      <c r="BA18" s="30"/>
      <c r="BB18" s="30"/>
      <c r="BC18" s="30"/>
      <c r="BD18" s="30"/>
      <c r="BE18" s="30"/>
      <c r="BF18" s="30" t="s">
        <v>55</v>
      </c>
      <c r="BG18" s="30"/>
      <c r="BH18" s="30"/>
      <c r="BI18" s="30"/>
      <c r="BJ18" s="30"/>
      <c r="BK18" s="30"/>
      <c r="BL18" s="30"/>
      <c r="BM18" s="30">
        <v>1</v>
      </c>
      <c r="BN18" s="30"/>
      <c r="BO18" s="30"/>
      <c r="BP18" s="30"/>
      <c r="BQ18" s="30"/>
      <c r="BR18" s="30"/>
      <c r="BS18" s="30"/>
      <c r="BT18" s="30"/>
      <c r="BU18" s="8"/>
      <c r="BW18" s="8">
        <f>SUM(B18:BT18)</f>
        <v>8</v>
      </c>
      <c r="BX18" s="8">
        <f>COUNT(B18:BT18)</f>
        <v>5</v>
      </c>
      <c r="BY18" s="8">
        <f>COUNTIF(B18:BT18,"CW")+COUNTIF(B18:BT18,"CP")+COUNTIF(B18:BT18,"X")</f>
        <v>3</v>
      </c>
      <c r="BZ18" s="8">
        <f>COUNT(B18:BT18)+COUNTIF(B18:BT18,"CW")+COUNTIF(B18:BT18,"CP")+COUNTIF(B18:BT18,"X")</f>
        <v>8</v>
      </c>
      <c r="CA18" s="8" t="str">
        <f t="shared" si="4"/>
        <v xml:space="preserve"> </v>
      </c>
      <c r="CB18" s="5"/>
      <c r="CC18" s="5"/>
      <c r="CD18" s="16">
        <f>MAX(B18:AW18)</f>
        <v>3</v>
      </c>
      <c r="CE18" s="1">
        <f>COUNT(B18:AW18)</f>
        <v>4</v>
      </c>
      <c r="CF18" s="1">
        <f>SUM(B18:AW18)</f>
        <v>7</v>
      </c>
      <c r="CG18" s="17"/>
      <c r="CH18" s="5">
        <f t="shared" si="5"/>
        <v>1</v>
      </c>
      <c r="CI18">
        <f t="shared" si="6"/>
        <v>0</v>
      </c>
      <c r="CJ18" s="17"/>
      <c r="CK18" s="18" t="b">
        <f t="shared" si="7"/>
        <v>0</v>
      </c>
    </row>
    <row r="19" spans="1:89">
      <c r="A19" s="43" t="s">
        <v>5</v>
      </c>
      <c r="B19" s="8"/>
      <c r="C19" s="8"/>
      <c r="D19" s="8"/>
      <c r="E19" s="8"/>
      <c r="F19" s="8">
        <v>2</v>
      </c>
      <c r="G19" s="8"/>
      <c r="H19" s="8"/>
      <c r="I19" s="8"/>
      <c r="J19" s="8"/>
      <c r="K19" s="8"/>
      <c r="L19" s="8"/>
      <c r="M19" s="8"/>
      <c r="N19" s="8"/>
      <c r="O19" s="8">
        <v>1</v>
      </c>
      <c r="P19" s="8">
        <v>1</v>
      </c>
      <c r="Q19" s="8"/>
      <c r="R19" s="8"/>
      <c r="S19" s="8"/>
      <c r="T19" s="8"/>
      <c r="U19" s="8"/>
      <c r="V19" s="8"/>
      <c r="W19" s="8"/>
      <c r="X19" s="8"/>
      <c r="Y19" s="8"/>
      <c r="Z19" s="8"/>
      <c r="AA19" s="8"/>
      <c r="AB19" s="8"/>
      <c r="AC19" s="8"/>
      <c r="AD19" s="8"/>
      <c r="AE19" s="8"/>
      <c r="AF19" s="8"/>
      <c r="AG19" s="8"/>
      <c r="AH19" s="8"/>
      <c r="AI19" s="8"/>
      <c r="AJ19" s="8"/>
      <c r="AK19" s="8"/>
      <c r="AL19" s="8"/>
      <c r="AM19" s="8"/>
      <c r="AN19" s="8"/>
      <c r="AO19" s="8">
        <v>2</v>
      </c>
      <c r="AQ19" s="8">
        <v>2</v>
      </c>
      <c r="AR19" s="8"/>
      <c r="AS19" s="8"/>
      <c r="AT19" s="8">
        <v>2</v>
      </c>
      <c r="AU19" s="8">
        <v>1</v>
      </c>
      <c r="AV19" s="8"/>
      <c r="AW19" s="30">
        <v>3</v>
      </c>
      <c r="AX19" s="30"/>
      <c r="AY19" s="30"/>
      <c r="AZ19" s="30"/>
      <c r="BA19" s="30"/>
      <c r="BB19" s="30"/>
      <c r="BC19" s="30">
        <v>2</v>
      </c>
      <c r="BD19" s="30"/>
      <c r="BE19" s="30"/>
      <c r="BF19" s="30"/>
      <c r="BG19" s="30"/>
      <c r="BH19" s="30">
        <v>1</v>
      </c>
      <c r="BI19" s="30">
        <v>7</v>
      </c>
      <c r="BJ19" s="30">
        <v>3</v>
      </c>
      <c r="BK19" s="30">
        <v>2</v>
      </c>
      <c r="BL19" s="30"/>
      <c r="BM19" s="30"/>
      <c r="BN19" s="30">
        <v>6</v>
      </c>
      <c r="BO19" s="30"/>
      <c r="BP19" s="30"/>
      <c r="BQ19" s="30"/>
      <c r="BR19" s="30" t="s">
        <v>55</v>
      </c>
      <c r="BS19" s="30"/>
      <c r="BT19" s="30"/>
      <c r="BU19" s="8"/>
      <c r="BW19" s="8">
        <f>SUM(B19:BT19)</f>
        <v>35</v>
      </c>
      <c r="BX19" s="8">
        <f>COUNT(B19:BT19)</f>
        <v>14</v>
      </c>
      <c r="BY19" s="8">
        <f>COUNTIF(B19:BT19,"CW")+COUNTIF(B19:BT19,"CP")+COUNTIF(B19:BT19,"X")</f>
        <v>1</v>
      </c>
      <c r="BZ19" s="8">
        <f>COUNT(B19:BT19)+COUNTIF(B19:BT19,"CW")+COUNTIF(B19:BT19,"CP")+COUNTIF(B19:BT19,"X")</f>
        <v>15</v>
      </c>
      <c r="CA19" s="8" t="str">
        <f t="shared" si="4"/>
        <v xml:space="preserve"> </v>
      </c>
      <c r="CB19" s="5"/>
      <c r="CC19" s="5"/>
      <c r="CD19" s="16">
        <f>MAX(B19:AW19)</f>
        <v>3</v>
      </c>
      <c r="CE19" s="1">
        <f>COUNT(B19:AW19)</f>
        <v>8</v>
      </c>
      <c r="CF19" s="1">
        <f>SUM(B19:AW19)</f>
        <v>14</v>
      </c>
      <c r="CG19" s="17"/>
      <c r="CH19" s="5">
        <f t="shared" si="5"/>
        <v>1</v>
      </c>
      <c r="CI19">
        <f t="shared" si="6"/>
        <v>7</v>
      </c>
      <c r="CJ19" s="17"/>
      <c r="CK19" s="18">
        <f t="shared" si="7"/>
        <v>1</v>
      </c>
    </row>
    <row r="20" spans="1:89">
      <c r="A20" s="43" t="s">
        <v>144</v>
      </c>
      <c r="B20" s="8"/>
      <c r="C20" s="8"/>
      <c r="D20" s="8"/>
      <c r="E20" s="8"/>
      <c r="F20" s="8"/>
      <c r="G20" s="8"/>
      <c r="H20" s="8"/>
      <c r="I20" s="8"/>
      <c r="J20" s="8"/>
      <c r="K20" s="8"/>
      <c r="L20" s="8"/>
      <c r="M20" s="8"/>
      <c r="N20" s="8"/>
      <c r="O20" s="8"/>
      <c r="P20" s="8"/>
      <c r="Q20" s="8"/>
      <c r="R20" s="8"/>
      <c r="S20" s="8"/>
      <c r="T20" s="8"/>
      <c r="U20" s="8"/>
      <c r="V20" s="8">
        <v>1</v>
      </c>
      <c r="W20" s="8"/>
      <c r="X20" s="8"/>
      <c r="Y20" s="8"/>
      <c r="Z20" s="8"/>
      <c r="AA20" s="8"/>
      <c r="AB20" s="8"/>
      <c r="AC20" s="8"/>
      <c r="AD20" s="8"/>
      <c r="AE20" s="8"/>
      <c r="AF20" s="8"/>
      <c r="AG20" s="8"/>
      <c r="AH20" s="8"/>
      <c r="AI20" s="8"/>
      <c r="AJ20" s="8"/>
      <c r="AK20" s="8"/>
      <c r="AL20" s="8"/>
      <c r="AM20" s="8"/>
      <c r="AN20" s="8"/>
      <c r="AO20" s="8"/>
      <c r="AQ20" s="8"/>
      <c r="AR20" s="8"/>
      <c r="AS20" s="8"/>
      <c r="AT20" s="8"/>
      <c r="AU20" s="8"/>
      <c r="AV20" s="8"/>
      <c r="AW20" s="32"/>
      <c r="AX20" s="30"/>
      <c r="AY20" s="30"/>
      <c r="AZ20" s="30"/>
      <c r="BA20" s="30"/>
      <c r="BB20" s="30"/>
      <c r="BC20" s="30">
        <v>2</v>
      </c>
      <c r="BD20" s="30"/>
      <c r="BE20" s="30"/>
      <c r="BF20" s="30"/>
      <c r="BG20" s="30"/>
      <c r="BH20" s="30"/>
      <c r="BI20" s="30">
        <v>1</v>
      </c>
      <c r="BJ20" s="30"/>
      <c r="BK20" s="30"/>
      <c r="BL20" s="30"/>
      <c r="BM20" s="30"/>
      <c r="BN20" s="30"/>
      <c r="BO20" s="30">
        <v>1</v>
      </c>
      <c r="BP20" s="30"/>
      <c r="BQ20" s="30"/>
      <c r="BR20" s="30" t="s">
        <v>55</v>
      </c>
      <c r="BS20" s="30"/>
      <c r="BT20" s="30"/>
      <c r="BU20" s="43"/>
      <c r="BW20" s="8">
        <f>SUM(B20:BT20)</f>
        <v>5</v>
      </c>
      <c r="BX20" s="8">
        <f>COUNT(B20:BT20)</f>
        <v>4</v>
      </c>
      <c r="BY20" s="8">
        <f>COUNTIF(B20:BT20,"CW")+COUNTIF(B20:BT20,"CP")+COUNTIF(B20:BT20,"X")</f>
        <v>1</v>
      </c>
      <c r="BZ20" s="8">
        <f>COUNT(B20:BT20)+COUNTIF(B20:BT20,"CW")+COUNTIF(B20:BT20,"CP")+COUNTIF(B20:BT20,"X")</f>
        <v>5</v>
      </c>
      <c r="CA20" s="8" t="str">
        <f t="shared" si="4"/>
        <v xml:space="preserve"> </v>
      </c>
      <c r="CB20" s="5"/>
      <c r="CD20" s="16">
        <f>MAX(B20:AW20)</f>
        <v>1</v>
      </c>
      <c r="CE20" s="1">
        <f>COUNT(B20:AW20)</f>
        <v>1</v>
      </c>
      <c r="CF20" s="1">
        <f>SUM(B20:AW20)</f>
        <v>1</v>
      </c>
      <c r="CG20" s="17"/>
      <c r="CH20" s="5">
        <f t="shared" si="5"/>
        <v>1</v>
      </c>
      <c r="CI20">
        <f t="shared" si="6"/>
        <v>0</v>
      </c>
      <c r="CJ20" s="17"/>
      <c r="CK20" s="18" t="b">
        <f t="shared" si="7"/>
        <v>0</v>
      </c>
    </row>
    <row r="21" spans="1:89">
      <c r="A21" s="43" t="s">
        <v>145</v>
      </c>
      <c r="B21" s="8"/>
      <c r="C21" s="8"/>
      <c r="D21" s="8"/>
      <c r="E21" s="8"/>
      <c r="F21" s="8"/>
      <c r="G21" s="8"/>
      <c r="H21" s="8"/>
      <c r="I21" s="8"/>
      <c r="J21" s="8">
        <v>3</v>
      </c>
      <c r="K21" s="8"/>
      <c r="L21" s="8">
        <v>9</v>
      </c>
      <c r="M21" s="8">
        <v>13</v>
      </c>
      <c r="N21" s="8">
        <v>3</v>
      </c>
      <c r="O21" s="8">
        <v>9</v>
      </c>
      <c r="P21" s="8">
        <v>2</v>
      </c>
      <c r="Q21" s="8">
        <v>7</v>
      </c>
      <c r="R21" s="8">
        <v>6</v>
      </c>
      <c r="S21" s="8">
        <v>13</v>
      </c>
      <c r="T21" s="8" t="s">
        <v>350</v>
      </c>
      <c r="U21" s="8">
        <v>1</v>
      </c>
      <c r="V21" s="8">
        <v>4</v>
      </c>
      <c r="W21" s="8">
        <v>1</v>
      </c>
      <c r="X21" s="8">
        <v>8</v>
      </c>
      <c r="Y21" s="8"/>
      <c r="Z21" s="8">
        <v>1</v>
      </c>
      <c r="AA21" s="8">
        <v>1</v>
      </c>
      <c r="AB21" s="8">
        <v>1</v>
      </c>
      <c r="AC21" s="8"/>
      <c r="AD21" s="8">
        <v>1</v>
      </c>
      <c r="AE21" s="8"/>
      <c r="AF21" s="8">
        <v>2</v>
      </c>
      <c r="AG21" s="8"/>
      <c r="AH21" s="8">
        <v>1</v>
      </c>
      <c r="AI21" s="8"/>
      <c r="AJ21" s="8"/>
      <c r="AK21" s="8">
        <v>2</v>
      </c>
      <c r="AL21" s="8"/>
      <c r="AM21" s="8"/>
      <c r="AN21" s="8">
        <v>1</v>
      </c>
      <c r="AO21" s="8"/>
      <c r="AP21" s="8" t="s">
        <v>350</v>
      </c>
      <c r="AQ21" s="8"/>
      <c r="AR21" s="8"/>
      <c r="AS21" s="8">
        <v>1</v>
      </c>
      <c r="AT21" s="8"/>
      <c r="AU21" s="8">
        <v>9</v>
      </c>
      <c r="AV21" s="8"/>
      <c r="AW21" s="32"/>
      <c r="AX21" s="30"/>
      <c r="AY21" s="30"/>
      <c r="AZ21" s="30">
        <v>1</v>
      </c>
      <c r="BA21" s="30"/>
      <c r="BB21" s="30"/>
      <c r="BC21" s="30"/>
      <c r="BD21" s="30"/>
      <c r="BE21" s="30">
        <v>1</v>
      </c>
      <c r="BF21" s="30">
        <v>1</v>
      </c>
      <c r="BG21" s="30">
        <v>3</v>
      </c>
      <c r="BH21" s="30">
        <v>1</v>
      </c>
      <c r="BI21" s="30"/>
      <c r="BJ21" s="30"/>
      <c r="BK21" s="30">
        <v>1</v>
      </c>
      <c r="BL21" s="30"/>
      <c r="BM21" s="30"/>
      <c r="BN21" s="30"/>
      <c r="BO21" s="30">
        <v>2</v>
      </c>
      <c r="BP21" s="30"/>
      <c r="BQ21" s="30">
        <v>1</v>
      </c>
      <c r="BR21" s="30"/>
      <c r="BS21" s="30"/>
      <c r="BT21" s="30"/>
      <c r="BU21" s="43"/>
      <c r="BW21" s="8">
        <f>SUM(B21:BT21)</f>
        <v>110</v>
      </c>
      <c r="BX21" s="8">
        <f>COUNT(B21:BT21)</f>
        <v>31</v>
      </c>
      <c r="BY21" s="8">
        <f>COUNTIF(B21:BT21,"CW")+COUNTIF(B21:BT21,"CP")+COUNTIF(B21:BT21,"X")</f>
        <v>2</v>
      </c>
      <c r="BZ21" s="8">
        <f>COUNT(B21:BT21)+COUNTIF(B21:BT21,"CW")+COUNTIF(B21:BT21,"CP")+COUNTIF(B21:BT21,"X")</f>
        <v>33</v>
      </c>
      <c r="CA21" s="8" t="str">
        <f t="shared" si="4"/>
        <v xml:space="preserve"> </v>
      </c>
      <c r="CB21" s="5"/>
      <c r="CD21" s="16">
        <f>MAX(B21:AW21)</f>
        <v>13</v>
      </c>
      <c r="CE21" s="1">
        <f>COUNT(B21:AW21)</f>
        <v>23</v>
      </c>
      <c r="CF21" s="1">
        <f>SUM(B21:AW21)</f>
        <v>99</v>
      </c>
      <c r="CG21" s="17"/>
      <c r="CH21" s="5">
        <f t="shared" si="5"/>
        <v>1</v>
      </c>
      <c r="CI21">
        <f t="shared" si="6"/>
        <v>11</v>
      </c>
      <c r="CJ21" s="17"/>
      <c r="CK21" s="18">
        <f t="shared" si="7"/>
        <v>1</v>
      </c>
    </row>
    <row r="22" spans="1:89">
      <c r="A22" s="43" t="s">
        <v>146</v>
      </c>
      <c r="B22" s="8"/>
      <c r="C22" s="8"/>
      <c r="D22" s="8"/>
      <c r="E22" s="8"/>
      <c r="F22" s="8"/>
      <c r="G22" s="8"/>
      <c r="H22" s="8"/>
      <c r="I22" s="8"/>
      <c r="J22" s="8"/>
      <c r="K22" s="8"/>
      <c r="L22" s="8"/>
      <c r="M22" s="8"/>
      <c r="N22" s="8"/>
      <c r="O22" s="8"/>
      <c r="P22" s="8"/>
      <c r="Q22" s="8"/>
      <c r="R22" s="8"/>
      <c r="S22" s="8"/>
      <c r="T22" s="8"/>
      <c r="U22" s="8">
        <v>1</v>
      </c>
      <c r="V22" s="8"/>
      <c r="W22" s="8"/>
      <c r="X22" s="8"/>
      <c r="Y22" s="8"/>
      <c r="Z22" s="8"/>
      <c r="AA22" s="8"/>
      <c r="AB22" s="8"/>
      <c r="AC22" s="8"/>
      <c r="AD22" s="8"/>
      <c r="AE22" s="8"/>
      <c r="AF22" s="8"/>
      <c r="AG22" s="8"/>
      <c r="AH22" s="8"/>
      <c r="AI22" s="8"/>
      <c r="AJ22" s="8">
        <v>12</v>
      </c>
      <c r="AK22" s="8">
        <v>1</v>
      </c>
      <c r="AL22" s="8"/>
      <c r="AM22" s="8"/>
      <c r="AN22" s="8"/>
      <c r="AO22" s="8"/>
      <c r="AQ22" s="8"/>
      <c r="AR22" s="8"/>
      <c r="AS22" s="8"/>
      <c r="AT22" s="8">
        <v>1</v>
      </c>
      <c r="AU22" s="8"/>
      <c r="AV22" s="8"/>
      <c r="AW22" s="32"/>
      <c r="AX22" s="30">
        <v>1</v>
      </c>
      <c r="AY22" s="30"/>
      <c r="AZ22" s="30">
        <v>1</v>
      </c>
      <c r="BA22" s="30"/>
      <c r="BB22" s="30" t="s">
        <v>55</v>
      </c>
      <c r="BC22" s="30">
        <v>2</v>
      </c>
      <c r="BD22" s="30"/>
      <c r="BE22" s="30">
        <v>1</v>
      </c>
      <c r="BF22" s="30"/>
      <c r="BG22" s="30"/>
      <c r="BH22" s="30">
        <v>1</v>
      </c>
      <c r="BI22" s="30">
        <v>3</v>
      </c>
      <c r="BJ22" s="30">
        <v>1</v>
      </c>
      <c r="BK22" s="30"/>
      <c r="BL22" s="30"/>
      <c r="BM22" s="30"/>
      <c r="BN22" s="30"/>
      <c r="BO22" s="30"/>
      <c r="BP22" s="30"/>
      <c r="BQ22" s="30"/>
      <c r="BR22" s="30">
        <v>1</v>
      </c>
      <c r="BS22" s="30">
        <v>2</v>
      </c>
      <c r="BT22" s="30"/>
      <c r="BU22" s="43"/>
      <c r="BW22" s="8">
        <f>SUM(B22:BT22)</f>
        <v>28</v>
      </c>
      <c r="BX22" s="8">
        <f>COUNT(B22:BT22)</f>
        <v>13</v>
      </c>
      <c r="BY22" s="8">
        <f>COUNTIF(B22:BT22,"CW")+COUNTIF(B22:BT22,"CP")+COUNTIF(B22:BT22,"X")</f>
        <v>1</v>
      </c>
      <c r="BZ22" s="8">
        <f>COUNT(B22:BT22)+COUNTIF(B22:BT22,"CW")+COUNTIF(B22:BT22,"CP")+COUNTIF(B22:BT22,"X")</f>
        <v>14</v>
      </c>
      <c r="CA22" s="8" t="str">
        <f t="shared" si="4"/>
        <v xml:space="preserve"> </v>
      </c>
      <c r="CB22" s="5"/>
      <c r="CD22" s="16">
        <f>MAX(B22:AW22)</f>
        <v>12</v>
      </c>
      <c r="CE22" s="1">
        <f>COUNT(B22:AW22)</f>
        <v>4</v>
      </c>
      <c r="CF22" s="1">
        <f>SUM(B22:AW22)</f>
        <v>15</v>
      </c>
      <c r="CG22" s="17"/>
      <c r="CH22" s="5">
        <f t="shared" si="5"/>
        <v>1</v>
      </c>
      <c r="CI22">
        <f t="shared" si="6"/>
        <v>1</v>
      </c>
      <c r="CJ22" s="17"/>
      <c r="CK22" s="18">
        <f t="shared" si="7"/>
        <v>1</v>
      </c>
    </row>
    <row r="23" spans="1:89">
      <c r="A23" s="43" t="s">
        <v>147</v>
      </c>
      <c r="B23" s="8"/>
      <c r="C23" s="8"/>
      <c r="D23" s="8"/>
      <c r="E23" s="8"/>
      <c r="F23" s="8"/>
      <c r="G23" s="8"/>
      <c r="H23" s="8"/>
      <c r="I23" s="8"/>
      <c r="J23" s="8">
        <v>1</v>
      </c>
      <c r="K23" s="8"/>
      <c r="L23" s="8"/>
      <c r="M23" s="8"/>
      <c r="N23" s="8"/>
      <c r="O23" s="8">
        <v>1</v>
      </c>
      <c r="P23" s="8"/>
      <c r="Q23" s="8">
        <v>1</v>
      </c>
      <c r="R23" s="8" t="s">
        <v>350</v>
      </c>
      <c r="S23" s="8"/>
      <c r="T23" s="8"/>
      <c r="U23" s="8"/>
      <c r="V23" s="8"/>
      <c r="W23" s="8"/>
      <c r="X23" s="8"/>
      <c r="Y23" s="8"/>
      <c r="Z23" s="8"/>
      <c r="AA23" s="8"/>
      <c r="AB23" s="8"/>
      <c r="AC23" s="8"/>
      <c r="AD23" s="8" t="s">
        <v>350</v>
      </c>
      <c r="AE23" s="8"/>
      <c r="AF23" s="8"/>
      <c r="AG23" s="8"/>
      <c r="AH23" s="8"/>
      <c r="AI23" s="8">
        <v>1</v>
      </c>
      <c r="AJ23" s="8" t="s">
        <v>350</v>
      </c>
      <c r="AK23" s="8" t="s">
        <v>350</v>
      </c>
      <c r="AL23" s="8"/>
      <c r="AM23" s="8" t="s">
        <v>350</v>
      </c>
      <c r="AN23" s="8"/>
      <c r="AO23" s="8"/>
      <c r="AQ23" s="8"/>
      <c r="AR23" s="8" t="s">
        <v>350</v>
      </c>
      <c r="AS23" s="8">
        <v>1</v>
      </c>
      <c r="AT23" s="8"/>
      <c r="AU23" s="8"/>
      <c r="AV23" s="8">
        <v>1</v>
      </c>
      <c r="AW23" s="30" t="s">
        <v>350</v>
      </c>
      <c r="AX23" s="30"/>
      <c r="AY23" s="30" t="s">
        <v>55</v>
      </c>
      <c r="AZ23" s="30" t="s">
        <v>55</v>
      </c>
      <c r="BA23" s="30"/>
      <c r="BB23" s="30"/>
      <c r="BC23" s="30"/>
      <c r="BD23" s="30" t="s">
        <v>55</v>
      </c>
      <c r="BE23" s="30">
        <v>1</v>
      </c>
      <c r="BF23" s="30"/>
      <c r="BG23" s="30"/>
      <c r="BH23" s="30"/>
      <c r="BI23" s="30">
        <v>1</v>
      </c>
      <c r="BJ23" s="30" t="s">
        <v>55</v>
      </c>
      <c r="BK23" s="30"/>
      <c r="BL23" s="30" t="s">
        <v>55</v>
      </c>
      <c r="BM23" s="30"/>
      <c r="BN23" s="30" t="s">
        <v>272</v>
      </c>
      <c r="BO23" s="30"/>
      <c r="BP23" s="30" t="s">
        <v>55</v>
      </c>
      <c r="BQ23" s="30" t="s">
        <v>272</v>
      </c>
      <c r="BR23" s="30" t="s">
        <v>272</v>
      </c>
      <c r="BS23" s="30"/>
      <c r="BT23" s="30"/>
      <c r="BU23" s="8"/>
      <c r="BW23" s="8">
        <f>SUM(B23:BT23)</f>
        <v>8</v>
      </c>
      <c r="BX23" s="8">
        <f>COUNT(B23:BT23)</f>
        <v>8</v>
      </c>
      <c r="BY23" s="8">
        <f>COUNTIF(B23:BT23,"CW")+COUNTIF(B23:BT23,"CP")+COUNTIF(B23:BT23,"X")</f>
        <v>16</v>
      </c>
      <c r="BZ23" s="8">
        <f>COUNT(B23:BT23)+COUNTIF(B23:BT23,"CW")+COUNTIF(B23:BT23,"CP")+COUNTIF(B23:BT23,"X")</f>
        <v>24</v>
      </c>
      <c r="CA23" s="8" t="str">
        <f t="shared" si="4"/>
        <v xml:space="preserve"> </v>
      </c>
      <c r="CB23" s="5"/>
      <c r="CC23" s="5"/>
      <c r="CD23" s="16">
        <f>MAX(B23:AW23)</f>
        <v>1</v>
      </c>
      <c r="CE23" s="1">
        <f>COUNT(B23:AW23)</f>
        <v>6</v>
      </c>
      <c r="CF23" s="1">
        <f>SUM(B23:AW23)</f>
        <v>6</v>
      </c>
      <c r="CG23" s="17"/>
      <c r="CH23" s="5">
        <f t="shared" si="5"/>
        <v>1</v>
      </c>
      <c r="CI23">
        <f t="shared" si="6"/>
        <v>1</v>
      </c>
      <c r="CJ23" s="17"/>
      <c r="CK23" s="18">
        <f t="shared" si="7"/>
        <v>1</v>
      </c>
    </row>
    <row r="24" spans="1:89">
      <c r="A24" s="43" t="s">
        <v>235</v>
      </c>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Q24" s="8"/>
      <c r="AR24" s="8"/>
      <c r="AS24" s="8"/>
      <c r="AT24" s="8"/>
      <c r="AU24" s="8"/>
      <c r="AV24" s="8"/>
      <c r="AW24" s="30"/>
      <c r="AX24" s="30"/>
      <c r="AY24" s="30"/>
      <c r="AZ24" s="30"/>
      <c r="BA24" s="30"/>
      <c r="BB24" s="30"/>
      <c r="BC24" s="30"/>
      <c r="BD24" s="30"/>
      <c r="BE24" s="30"/>
      <c r="BF24" s="30"/>
      <c r="BG24" s="30"/>
      <c r="BH24" s="30"/>
      <c r="BI24" s="30" t="s">
        <v>55</v>
      </c>
      <c r="BJ24" s="30"/>
      <c r="BK24" s="30"/>
      <c r="BL24" s="30"/>
      <c r="BM24" s="30"/>
      <c r="BN24" s="30"/>
      <c r="BO24" s="30"/>
      <c r="BP24" s="30"/>
      <c r="BQ24" s="30"/>
      <c r="BR24" s="30"/>
      <c r="BS24" s="30"/>
      <c r="BT24" s="30"/>
      <c r="BU24" s="8"/>
      <c r="BW24" s="8">
        <f>SUM(B24:BT24)</f>
        <v>0</v>
      </c>
      <c r="BX24" s="8">
        <f>COUNT(B24:BT24)</f>
        <v>0</v>
      </c>
      <c r="BY24" s="8">
        <f>COUNTIF(B24:BT24,"CW")+COUNTIF(B24:BT24,"CP")+COUNTIF(B24:BT24,"X")</f>
        <v>1</v>
      </c>
      <c r="BZ24" s="8">
        <f>COUNT(B24:BT24)+COUNTIF(B24:BT24,"CW")+COUNTIF(B24:BT24,"CP")+COUNTIF(B24:BT24,"X")</f>
        <v>1</v>
      </c>
      <c r="CA24" s="52" t="str">
        <f t="shared" si="4"/>
        <v>ü</v>
      </c>
      <c r="CB24" s="5"/>
      <c r="CC24" s="5"/>
      <c r="CD24" s="16"/>
      <c r="CG24" s="17"/>
      <c r="CH24" s="5"/>
      <c r="CJ24" s="17"/>
      <c r="CK24" s="18"/>
    </row>
    <row r="25" spans="1:89">
      <c r="A25" s="43" t="s">
        <v>6</v>
      </c>
      <c r="B25" s="8"/>
      <c r="C25" s="8"/>
      <c r="D25" s="8"/>
      <c r="E25" s="8"/>
      <c r="F25" s="8"/>
      <c r="G25" s="8"/>
      <c r="H25" s="8"/>
      <c r="I25" s="8"/>
      <c r="J25" s="8"/>
      <c r="K25" s="8"/>
      <c r="L25" s="8"/>
      <c r="M25" s="8"/>
      <c r="N25" s="8"/>
      <c r="O25" s="8"/>
      <c r="P25" s="8"/>
      <c r="Q25" s="8"/>
      <c r="R25" s="8"/>
      <c r="S25" s="8"/>
      <c r="T25" s="8"/>
      <c r="U25" s="8"/>
      <c r="V25" s="8"/>
      <c r="W25" s="8" t="s">
        <v>350</v>
      </c>
      <c r="X25" s="8"/>
      <c r="Y25" s="8"/>
      <c r="Z25" s="8"/>
      <c r="AA25" s="8"/>
      <c r="AB25" s="8"/>
      <c r="AC25" s="8"/>
      <c r="AD25" s="8"/>
      <c r="AE25" s="8"/>
      <c r="AF25" s="8"/>
      <c r="AG25" s="8"/>
      <c r="AH25" s="8"/>
      <c r="AI25" s="8"/>
      <c r="AJ25" s="8"/>
      <c r="AK25" s="8"/>
      <c r="AL25" s="8" t="s">
        <v>350</v>
      </c>
      <c r="AM25" s="8"/>
      <c r="AN25" s="8"/>
      <c r="AO25" s="8"/>
      <c r="AQ25" s="8"/>
      <c r="AR25" s="8"/>
      <c r="AS25" s="8"/>
      <c r="AT25" s="8"/>
      <c r="AU25" s="8"/>
      <c r="AV25" s="8"/>
      <c r="AW25" s="32"/>
      <c r="AX25" s="32"/>
      <c r="AY25" s="32"/>
      <c r="AZ25" s="32"/>
      <c r="BA25" s="32"/>
      <c r="BB25" s="32"/>
      <c r="BC25" s="30"/>
      <c r="BD25" s="32"/>
      <c r="BE25" s="32"/>
      <c r="BF25" s="32"/>
      <c r="BG25" s="32"/>
      <c r="BH25" s="32"/>
      <c r="BI25" s="32"/>
      <c r="BJ25" s="32"/>
      <c r="BK25" s="32"/>
      <c r="BL25" s="32"/>
      <c r="BM25" s="30"/>
      <c r="BN25" s="30"/>
      <c r="BO25" s="30"/>
      <c r="BP25" s="30"/>
      <c r="BQ25" s="30"/>
      <c r="BR25" s="30"/>
      <c r="BS25" s="30"/>
      <c r="BT25" s="30"/>
      <c r="BU25" s="43"/>
      <c r="BW25" s="8">
        <f>SUM(B25:BT25)</f>
        <v>0</v>
      </c>
      <c r="BX25" s="8">
        <f>COUNT(B25:BT25)</f>
        <v>0</v>
      </c>
      <c r="BY25" s="8">
        <f>COUNTIF(B25:BT25,"CW")+COUNTIF(B25:BT25,"CP")+COUNTIF(B25:BT25,"X")</f>
        <v>2</v>
      </c>
      <c r="BZ25" s="8">
        <f>COUNT(B25:BT25)+COUNTIF(B25:BT25,"CW")+COUNTIF(B25:BT25,"CP")+COUNTIF(B25:BT25,"X")</f>
        <v>2</v>
      </c>
      <c r="CA25" s="52" t="str">
        <f t="shared" si="4"/>
        <v>ü</v>
      </c>
      <c r="CB25" s="5"/>
      <c r="CD25" s="16">
        <f>MAX(B25:AW25)</f>
        <v>0</v>
      </c>
      <c r="CE25" s="1">
        <f>COUNT(B25:AW25)</f>
        <v>0</v>
      </c>
      <c r="CF25" s="1">
        <f>SUM(B25:AW25)</f>
        <v>0</v>
      </c>
      <c r="CG25" s="17"/>
      <c r="CH25" s="5" t="b">
        <f t="shared" si="5"/>
        <v>0</v>
      </c>
      <c r="CI25">
        <f>SUM(AL25:AU25)</f>
        <v>0</v>
      </c>
      <c r="CJ25" s="17"/>
      <c r="CK25" s="18" t="b">
        <f t="shared" si="7"/>
        <v>0</v>
      </c>
    </row>
    <row r="26" spans="1:89">
      <c r="A26" s="43" t="s">
        <v>7</v>
      </c>
      <c r="B26" s="8"/>
      <c r="C26" s="8"/>
      <c r="D26" s="8"/>
      <c r="E26" s="8"/>
      <c r="F26" s="8"/>
      <c r="G26" s="8"/>
      <c r="H26" s="8"/>
      <c r="I26" s="8"/>
      <c r="J26" s="8"/>
      <c r="K26" s="8"/>
      <c r="L26" s="8"/>
      <c r="M26" s="8"/>
      <c r="N26" s="8"/>
      <c r="O26" s="8"/>
      <c r="P26" s="8"/>
      <c r="Q26" s="8"/>
      <c r="R26" s="8">
        <v>50</v>
      </c>
      <c r="S26" s="8"/>
      <c r="T26" s="8"/>
      <c r="U26" s="8"/>
      <c r="V26" s="8"/>
      <c r="W26" s="8">
        <v>1</v>
      </c>
      <c r="X26" s="8">
        <v>1</v>
      </c>
      <c r="Y26" s="8"/>
      <c r="Z26" s="8"/>
      <c r="AA26" s="8"/>
      <c r="AB26" s="8"/>
      <c r="AC26" s="8"/>
      <c r="AD26" s="8">
        <v>221</v>
      </c>
      <c r="AE26" s="8"/>
      <c r="AF26" s="8">
        <v>1</v>
      </c>
      <c r="AG26" s="8">
        <v>52</v>
      </c>
      <c r="AH26" s="8"/>
      <c r="AI26" s="8" t="s">
        <v>350</v>
      </c>
      <c r="AJ26" s="8">
        <v>6</v>
      </c>
      <c r="AK26" s="8" t="s">
        <v>350</v>
      </c>
      <c r="AL26" s="8"/>
      <c r="AM26" s="8">
        <v>25</v>
      </c>
      <c r="AN26" s="8" t="s">
        <v>350</v>
      </c>
      <c r="AO26" s="8"/>
      <c r="AP26" s="8">
        <v>1</v>
      </c>
      <c r="AQ26" s="8"/>
      <c r="AR26" s="8"/>
      <c r="AS26" s="8" t="s">
        <v>350</v>
      </c>
      <c r="AT26" s="8"/>
      <c r="AU26" s="8">
        <v>41</v>
      </c>
      <c r="AV26" s="8">
        <v>63</v>
      </c>
      <c r="AW26" s="30">
        <v>7</v>
      </c>
      <c r="AX26" s="30">
        <v>120</v>
      </c>
      <c r="AY26" s="30" t="s">
        <v>55</v>
      </c>
      <c r="AZ26" s="30">
        <v>10</v>
      </c>
      <c r="BA26" s="30">
        <v>38</v>
      </c>
      <c r="BB26" s="30">
        <v>1</v>
      </c>
      <c r="BC26" s="30">
        <v>66</v>
      </c>
      <c r="BD26" s="30"/>
      <c r="BE26" s="30"/>
      <c r="BF26" s="30">
        <v>6</v>
      </c>
      <c r="BG26" s="30">
        <v>86</v>
      </c>
      <c r="BH26" s="30">
        <v>28</v>
      </c>
      <c r="BI26" s="30" t="s">
        <v>55</v>
      </c>
      <c r="BJ26" s="30">
        <v>1</v>
      </c>
      <c r="BK26" s="30">
        <v>7</v>
      </c>
      <c r="BL26" s="30">
        <v>83</v>
      </c>
      <c r="BM26" s="30">
        <v>26</v>
      </c>
      <c r="BN26" s="30">
        <v>5</v>
      </c>
      <c r="BO26" s="30"/>
      <c r="BP26" s="30">
        <v>30</v>
      </c>
      <c r="BQ26" s="30">
        <v>85</v>
      </c>
      <c r="BR26" s="30">
        <v>108</v>
      </c>
      <c r="BS26" s="30"/>
      <c r="BT26" s="30">
        <v>4</v>
      </c>
      <c r="BU26" s="8"/>
      <c r="BW26" s="8">
        <f>SUM(B26:BT26)</f>
        <v>1173</v>
      </c>
      <c r="BX26" s="8">
        <f>COUNT(B26:BT26)</f>
        <v>29</v>
      </c>
      <c r="BY26" s="8">
        <f>COUNTIF(B26:BT26,"CW")+COUNTIF(B26:BT26,"CP")+COUNTIF(B26:BT26,"X")</f>
        <v>6</v>
      </c>
      <c r="BZ26" s="8">
        <f>COUNT(B26:BT26)+COUNTIF(B26:BT26,"CW")+COUNTIF(B26:BT26,"CP")+COUNTIF(B26:BT26,"X")</f>
        <v>35</v>
      </c>
      <c r="CA26" s="52" t="str">
        <f t="shared" si="4"/>
        <v xml:space="preserve"> </v>
      </c>
      <c r="CB26" s="5"/>
      <c r="CC26" s="5"/>
      <c r="CD26" s="16">
        <f>MAX(B26:AW26)</f>
        <v>221</v>
      </c>
      <c r="CE26" s="1">
        <f>COUNT(B26:AW26)</f>
        <v>12</v>
      </c>
      <c r="CF26" s="1">
        <f>SUM(B26:AW26)</f>
        <v>469</v>
      </c>
      <c r="CG26" s="17"/>
      <c r="CH26" s="5">
        <f t="shared" si="5"/>
        <v>1</v>
      </c>
      <c r="CI26">
        <f>SUM(AL26:AU26)</f>
        <v>67</v>
      </c>
      <c r="CJ26" s="17"/>
      <c r="CK26" s="18">
        <f t="shared" si="7"/>
        <v>1</v>
      </c>
    </row>
    <row r="27" spans="1:89">
      <c r="A27" s="43" t="s">
        <v>242</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Q27" s="8"/>
      <c r="AR27" s="8"/>
      <c r="AS27" s="8"/>
      <c r="AT27" s="8"/>
      <c r="AU27" s="8"/>
      <c r="AV27" s="8"/>
      <c r="AW27" s="30"/>
      <c r="AX27" s="32"/>
      <c r="AY27" s="32"/>
      <c r="AZ27" s="32"/>
      <c r="BA27" s="32"/>
      <c r="BB27" s="32"/>
      <c r="BC27" s="30"/>
      <c r="BD27" s="30"/>
      <c r="BE27" s="30"/>
      <c r="BF27" s="30"/>
      <c r="BG27" s="30"/>
      <c r="BH27" s="30"/>
      <c r="BI27" s="30"/>
      <c r="BJ27" s="30"/>
      <c r="BK27" s="30"/>
      <c r="BL27" s="30"/>
      <c r="BM27" s="30">
        <v>3</v>
      </c>
      <c r="BN27" s="30"/>
      <c r="BO27" s="30"/>
      <c r="BP27" s="30"/>
      <c r="BQ27" s="30"/>
      <c r="BR27" s="30"/>
      <c r="BS27" s="30"/>
      <c r="BT27" s="30"/>
      <c r="BU27" s="8"/>
      <c r="BW27" s="8">
        <f>SUM(B27:BT27)</f>
        <v>3</v>
      </c>
      <c r="BX27" s="8">
        <f>COUNT(B27:BT27)</f>
        <v>1</v>
      </c>
      <c r="BY27" s="8">
        <f>COUNTIF(B27:BT27,"CW")+COUNTIF(B27:BT27,"CP")+COUNTIF(B27:BT27,"X")</f>
        <v>0</v>
      </c>
      <c r="BZ27" s="8">
        <f>COUNT(B27:BT27)+COUNTIF(B27:BT27,"CW")+COUNTIF(B27:BT27,"CP")+COUNTIF(B27:BT27,"X")</f>
        <v>1</v>
      </c>
      <c r="CA27" s="52" t="str">
        <f t="shared" si="4"/>
        <v xml:space="preserve"> </v>
      </c>
      <c r="CB27" s="5"/>
      <c r="CC27" s="5"/>
      <c r="CD27" s="16"/>
      <c r="CG27" s="17"/>
      <c r="CH27" s="5"/>
      <c r="CJ27" s="17"/>
      <c r="CK27" s="18"/>
    </row>
    <row r="28" spans="1:89">
      <c r="A28" s="43" t="s">
        <v>8</v>
      </c>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Q28" s="8"/>
      <c r="AR28" s="8"/>
      <c r="AS28" s="8"/>
      <c r="AT28" s="8"/>
      <c r="AU28" s="8"/>
      <c r="AV28" s="8"/>
      <c r="AW28" s="32"/>
      <c r="AX28" s="30"/>
      <c r="AY28" s="30"/>
      <c r="AZ28" s="30"/>
      <c r="BA28" s="30">
        <v>1</v>
      </c>
      <c r="BB28" s="30" t="s">
        <v>55</v>
      </c>
      <c r="BC28" s="30">
        <v>1</v>
      </c>
      <c r="BD28" s="30"/>
      <c r="BE28" s="30"/>
      <c r="BF28" s="30"/>
      <c r="BG28" s="30">
        <v>1</v>
      </c>
      <c r="BH28" s="30">
        <v>2</v>
      </c>
      <c r="BI28" s="30"/>
      <c r="BJ28" s="30"/>
      <c r="BK28" s="30"/>
      <c r="BL28" s="30"/>
      <c r="BM28" s="30"/>
      <c r="BN28" s="30"/>
      <c r="BO28" s="30"/>
      <c r="BP28" s="30"/>
      <c r="BQ28" s="30">
        <v>2</v>
      </c>
      <c r="BR28" s="30">
        <v>2</v>
      </c>
      <c r="BS28" s="30">
        <v>1</v>
      </c>
      <c r="BT28" s="30"/>
      <c r="BU28" s="43"/>
      <c r="BW28" s="8">
        <f>SUM(B28:BT28)</f>
        <v>10</v>
      </c>
      <c r="BX28" s="8">
        <f>COUNT(B28:BT28)</f>
        <v>7</v>
      </c>
      <c r="BY28" s="8">
        <f>COUNTIF(B28:BT28,"CW")+COUNTIF(B28:BT28,"CP")+COUNTIF(B28:BT28,"X")</f>
        <v>1</v>
      </c>
      <c r="BZ28" s="8">
        <f>COUNT(B28:BT28)+COUNTIF(B28:BT28,"CW")+COUNTIF(B28:BT28,"CP")+COUNTIF(B28:BT28,"X")</f>
        <v>8</v>
      </c>
      <c r="CA28" s="52" t="str">
        <f t="shared" si="4"/>
        <v xml:space="preserve"> </v>
      </c>
      <c r="CB28" s="5"/>
      <c r="CD28" s="16">
        <f>MAX(B28:AW28)</f>
        <v>0</v>
      </c>
      <c r="CE28" s="1">
        <f>COUNT(B28:AW28)</f>
        <v>0</v>
      </c>
      <c r="CF28" s="1">
        <f>SUM(B28:AW28)</f>
        <v>0</v>
      </c>
      <c r="CG28" s="17"/>
      <c r="CH28" s="5" t="b">
        <f t="shared" si="5"/>
        <v>0</v>
      </c>
      <c r="CI28">
        <f t="shared" ref="CI28:CI37" si="8">SUM(AL28:AU28)</f>
        <v>0</v>
      </c>
      <c r="CJ28" s="17"/>
      <c r="CK28" s="18" t="b">
        <f t="shared" si="7"/>
        <v>0</v>
      </c>
    </row>
    <row r="29" spans="1:89">
      <c r="A29" s="43" t="s">
        <v>148</v>
      </c>
      <c r="B29" s="8"/>
      <c r="C29" s="8"/>
      <c r="D29" s="8"/>
      <c r="E29" s="8"/>
      <c r="F29" s="8"/>
      <c r="G29" s="8"/>
      <c r="H29" s="8"/>
      <c r="I29" s="8"/>
      <c r="J29" s="8"/>
      <c r="K29" s="8"/>
      <c r="L29" s="8"/>
      <c r="M29" s="8"/>
      <c r="N29" s="8">
        <v>1</v>
      </c>
      <c r="O29" s="8"/>
      <c r="P29" s="8"/>
      <c r="Q29" s="8"/>
      <c r="R29" s="8">
        <v>1</v>
      </c>
      <c r="S29" s="8"/>
      <c r="T29" s="8"/>
      <c r="U29" s="8">
        <v>1</v>
      </c>
      <c r="V29" s="8" t="s">
        <v>350</v>
      </c>
      <c r="W29" s="8"/>
      <c r="X29" s="8"/>
      <c r="Y29" s="8">
        <v>2</v>
      </c>
      <c r="Z29" s="8"/>
      <c r="AA29" s="8"/>
      <c r="AB29" s="8"/>
      <c r="AC29" s="8"/>
      <c r="AD29" s="8"/>
      <c r="AE29" s="8">
        <v>1</v>
      </c>
      <c r="AF29" s="8"/>
      <c r="AG29" s="8">
        <v>1</v>
      </c>
      <c r="AH29" s="8"/>
      <c r="AI29" s="8" t="s">
        <v>350</v>
      </c>
      <c r="AJ29" s="8">
        <v>1</v>
      </c>
      <c r="AK29" s="8"/>
      <c r="AL29" s="8">
        <v>2</v>
      </c>
      <c r="AM29" s="8">
        <v>1</v>
      </c>
      <c r="AN29" s="8"/>
      <c r="AO29" s="8"/>
      <c r="AQ29" s="8"/>
      <c r="AR29" s="8"/>
      <c r="AS29" s="84">
        <v>15</v>
      </c>
      <c r="AT29" s="8">
        <v>6</v>
      </c>
      <c r="AU29" s="8">
        <v>12</v>
      </c>
      <c r="AV29" s="8">
        <v>29</v>
      </c>
      <c r="AW29" s="30">
        <v>65</v>
      </c>
      <c r="AX29" s="30">
        <v>102</v>
      </c>
      <c r="AY29" s="30">
        <v>18</v>
      </c>
      <c r="AZ29" s="30">
        <v>40</v>
      </c>
      <c r="BA29" s="30">
        <v>3</v>
      </c>
      <c r="BB29" s="30">
        <v>54</v>
      </c>
      <c r="BC29" s="30">
        <v>20</v>
      </c>
      <c r="BD29" s="30">
        <v>2</v>
      </c>
      <c r="BE29" s="30">
        <v>3</v>
      </c>
      <c r="BF29" s="30">
        <v>2</v>
      </c>
      <c r="BG29" s="30">
        <v>3</v>
      </c>
      <c r="BH29" s="30" t="s">
        <v>55</v>
      </c>
      <c r="BI29" s="30">
        <v>1</v>
      </c>
      <c r="BJ29" s="30">
        <v>21</v>
      </c>
      <c r="BK29" s="30">
        <v>12</v>
      </c>
      <c r="BL29" s="30">
        <v>20</v>
      </c>
      <c r="BM29" s="30">
        <v>2</v>
      </c>
      <c r="BN29" s="30">
        <v>2</v>
      </c>
      <c r="BO29" s="30"/>
      <c r="BP29" s="30">
        <v>50</v>
      </c>
      <c r="BQ29" s="30">
        <v>67</v>
      </c>
      <c r="BR29" s="30">
        <v>9</v>
      </c>
      <c r="BS29" s="30">
        <v>18</v>
      </c>
      <c r="BT29" s="30">
        <v>77</v>
      </c>
      <c r="BU29" s="8"/>
      <c r="BW29" s="8">
        <f>SUM(B29:BT29)</f>
        <v>664</v>
      </c>
      <c r="BX29" s="8">
        <f>COUNT(B29:BT29)</f>
        <v>35</v>
      </c>
      <c r="BY29" s="8">
        <f>COUNTIF(B29:BT29,"CW")+COUNTIF(B29:BT29,"CP")+COUNTIF(B29:BT29,"X")</f>
        <v>3</v>
      </c>
      <c r="BZ29" s="8">
        <f>COUNT(B29:BT29)+COUNTIF(B29:BT29,"CW")+COUNTIF(B29:BT29,"CP")+COUNTIF(B29:BT29,"X")</f>
        <v>38</v>
      </c>
      <c r="CA29" s="52" t="str">
        <f t="shared" si="4"/>
        <v xml:space="preserve"> </v>
      </c>
      <c r="CB29" s="5"/>
      <c r="CC29" s="5"/>
      <c r="CD29" s="16">
        <f>MAX(B29:AW29)</f>
        <v>65</v>
      </c>
      <c r="CE29" s="1">
        <f>COUNT(B29:AW29)</f>
        <v>14</v>
      </c>
      <c r="CF29" s="1">
        <f>SUM(B29:AW29)</f>
        <v>138</v>
      </c>
      <c r="CG29" s="17"/>
      <c r="CH29" s="5">
        <f t="shared" si="5"/>
        <v>1</v>
      </c>
      <c r="CI29">
        <f t="shared" si="8"/>
        <v>36</v>
      </c>
      <c r="CJ29" s="17"/>
      <c r="CK29" s="18">
        <f t="shared" si="7"/>
        <v>1</v>
      </c>
    </row>
    <row r="30" spans="1:89">
      <c r="A30" s="43" t="s">
        <v>149</v>
      </c>
      <c r="B30" s="8"/>
      <c r="C30" s="8"/>
      <c r="D30" s="8"/>
      <c r="E30" s="8"/>
      <c r="F30" s="8">
        <v>16</v>
      </c>
      <c r="G30" s="8">
        <v>26</v>
      </c>
      <c r="H30" s="8">
        <v>102</v>
      </c>
      <c r="I30" s="8">
        <v>251</v>
      </c>
      <c r="J30" s="8">
        <v>257</v>
      </c>
      <c r="K30" s="8">
        <v>56</v>
      </c>
      <c r="L30" s="8">
        <v>108</v>
      </c>
      <c r="M30" s="8">
        <v>112</v>
      </c>
      <c r="N30" s="8">
        <v>67</v>
      </c>
      <c r="O30" s="8">
        <v>219</v>
      </c>
      <c r="P30" s="8">
        <v>315</v>
      </c>
      <c r="Q30" s="8">
        <v>232</v>
      </c>
      <c r="R30" s="8">
        <v>266</v>
      </c>
      <c r="S30" s="8">
        <v>427</v>
      </c>
      <c r="T30" s="8">
        <v>306</v>
      </c>
      <c r="U30" s="8">
        <v>246</v>
      </c>
      <c r="V30" s="8">
        <v>664</v>
      </c>
      <c r="W30" s="8">
        <v>473</v>
      </c>
      <c r="X30" s="8">
        <v>311</v>
      </c>
      <c r="Y30" s="8">
        <v>548</v>
      </c>
      <c r="Z30" s="8">
        <v>343</v>
      </c>
      <c r="AA30" s="8">
        <v>228</v>
      </c>
      <c r="AB30" s="8">
        <v>414</v>
      </c>
      <c r="AC30" s="8">
        <v>151</v>
      </c>
      <c r="AD30" s="8">
        <v>482</v>
      </c>
      <c r="AE30" s="8">
        <v>150</v>
      </c>
      <c r="AF30" s="8">
        <v>228</v>
      </c>
      <c r="AG30" s="8">
        <v>395</v>
      </c>
      <c r="AH30" s="8">
        <v>483</v>
      </c>
      <c r="AI30" s="8">
        <v>364</v>
      </c>
      <c r="AJ30" s="8">
        <v>330</v>
      </c>
      <c r="AK30" s="8">
        <v>398</v>
      </c>
      <c r="AL30" s="8">
        <v>299</v>
      </c>
      <c r="AM30" s="8">
        <v>603</v>
      </c>
      <c r="AN30" s="8">
        <v>413</v>
      </c>
      <c r="AO30" s="8">
        <v>299</v>
      </c>
      <c r="AP30" s="8">
        <v>181</v>
      </c>
      <c r="AQ30" s="8">
        <v>767</v>
      </c>
      <c r="AR30" s="8">
        <v>511</v>
      </c>
      <c r="AS30" s="8">
        <v>634</v>
      </c>
      <c r="AT30" s="8">
        <v>689</v>
      </c>
      <c r="AU30" s="6">
        <v>805</v>
      </c>
      <c r="AV30" s="8">
        <v>869</v>
      </c>
      <c r="AW30" s="30">
        <v>878</v>
      </c>
      <c r="AX30" s="30">
        <v>567</v>
      </c>
      <c r="AY30" s="30">
        <v>945</v>
      </c>
      <c r="AZ30" s="30">
        <v>616</v>
      </c>
      <c r="BA30" s="30">
        <v>741</v>
      </c>
      <c r="BB30" s="30">
        <v>748</v>
      </c>
      <c r="BC30" s="30">
        <v>970</v>
      </c>
      <c r="BD30" s="30">
        <v>482</v>
      </c>
      <c r="BE30" s="30">
        <v>886</v>
      </c>
      <c r="BF30" s="30">
        <v>577</v>
      </c>
      <c r="BG30" s="30">
        <v>577</v>
      </c>
      <c r="BH30" s="30">
        <v>622</v>
      </c>
      <c r="BI30" s="30">
        <v>799</v>
      </c>
      <c r="BJ30" s="30">
        <v>469</v>
      </c>
      <c r="BK30" s="30">
        <v>359</v>
      </c>
      <c r="BL30" s="30">
        <v>200</v>
      </c>
      <c r="BM30" s="30">
        <v>378</v>
      </c>
      <c r="BN30" s="30">
        <v>664</v>
      </c>
      <c r="BO30" s="30">
        <v>881</v>
      </c>
      <c r="BP30" s="30">
        <v>624</v>
      </c>
      <c r="BQ30" s="30">
        <v>707</v>
      </c>
      <c r="BR30" s="30">
        <v>599</v>
      </c>
      <c r="BS30" s="30">
        <v>301</v>
      </c>
      <c r="BT30" s="30">
        <v>320</v>
      </c>
      <c r="BU30" s="8"/>
      <c r="BW30" s="8">
        <f>SUM(B30:BT30)</f>
        <v>29948</v>
      </c>
      <c r="BX30" s="8">
        <f>COUNT(B30:BT30)</f>
        <v>67</v>
      </c>
      <c r="BY30" s="8">
        <f>COUNTIF(B30:BT30,"CW")+COUNTIF(B30:BT30,"CP")+COUNTIF(B30:BT30,"X")</f>
        <v>0</v>
      </c>
      <c r="BZ30" s="8">
        <f>COUNT(B30:BT30)+COUNTIF(B30:BT30,"CW")+COUNTIF(B30:BT30,"CP")+COUNTIF(B30:BT30,"X")</f>
        <v>67</v>
      </c>
      <c r="CA30" s="52" t="str">
        <f t="shared" si="4"/>
        <v xml:space="preserve"> </v>
      </c>
      <c r="CB30" s="5"/>
      <c r="CC30" s="5"/>
      <c r="CD30" s="16">
        <f>MAX(B30:AW30)</f>
        <v>878</v>
      </c>
      <c r="CE30" s="1">
        <f>COUNT(B30:AW30)</f>
        <v>44</v>
      </c>
      <c r="CF30" s="1">
        <f>SUM(B30:AW30)</f>
        <v>15916</v>
      </c>
      <c r="CG30" s="17"/>
      <c r="CH30" s="5">
        <f t="shared" si="5"/>
        <v>1</v>
      </c>
      <c r="CI30">
        <f t="shared" si="8"/>
        <v>5201</v>
      </c>
      <c r="CJ30" s="17"/>
      <c r="CK30" s="18">
        <f t="shared" si="7"/>
        <v>1</v>
      </c>
    </row>
    <row r="31" spans="1:89">
      <c r="A31" s="43" t="s">
        <v>9</v>
      </c>
      <c r="B31" s="8"/>
      <c r="C31" s="8"/>
      <c r="D31" s="8"/>
      <c r="E31" s="8"/>
      <c r="F31" s="8"/>
      <c r="G31" s="8"/>
      <c r="H31" s="8"/>
      <c r="I31" s="8"/>
      <c r="J31" s="8" t="s">
        <v>350</v>
      </c>
      <c r="K31" s="8"/>
      <c r="L31" s="8"/>
      <c r="M31" s="8"/>
      <c r="N31" s="8"/>
      <c r="O31" s="8">
        <v>8</v>
      </c>
      <c r="P31" s="8">
        <v>3</v>
      </c>
      <c r="Q31" s="8">
        <v>3</v>
      </c>
      <c r="R31" s="8">
        <v>1</v>
      </c>
      <c r="S31" s="8">
        <v>9</v>
      </c>
      <c r="T31" s="8">
        <v>2</v>
      </c>
      <c r="U31" s="8">
        <v>7</v>
      </c>
      <c r="V31" s="8">
        <v>3</v>
      </c>
      <c r="W31" s="8">
        <v>8</v>
      </c>
      <c r="X31" s="8">
        <v>5</v>
      </c>
      <c r="Y31" s="8">
        <v>10</v>
      </c>
      <c r="Z31" s="8">
        <v>15</v>
      </c>
      <c r="AA31" s="8">
        <v>14</v>
      </c>
      <c r="AB31" s="8">
        <v>15</v>
      </c>
      <c r="AC31" s="8">
        <v>4</v>
      </c>
      <c r="AD31" s="8">
        <v>5</v>
      </c>
      <c r="AE31" s="8">
        <v>10</v>
      </c>
      <c r="AF31" s="8">
        <v>8</v>
      </c>
      <c r="AG31" s="8">
        <v>5</v>
      </c>
      <c r="AH31" s="8">
        <v>2</v>
      </c>
      <c r="AI31" s="8">
        <v>6</v>
      </c>
      <c r="AJ31" s="8">
        <v>3</v>
      </c>
      <c r="AK31" s="8">
        <v>16</v>
      </c>
      <c r="AL31" s="8">
        <v>8</v>
      </c>
      <c r="AM31" s="8">
        <v>9</v>
      </c>
      <c r="AN31" s="6">
        <v>25</v>
      </c>
      <c r="AO31" s="8">
        <v>20</v>
      </c>
      <c r="AP31" s="8">
        <v>26</v>
      </c>
      <c r="AQ31" s="8">
        <v>26</v>
      </c>
      <c r="AR31" s="8">
        <v>45</v>
      </c>
      <c r="AS31" s="8">
        <v>16</v>
      </c>
      <c r="AT31" s="6">
        <v>47</v>
      </c>
      <c r="AU31" s="6">
        <v>64</v>
      </c>
      <c r="AV31" s="8">
        <v>66</v>
      </c>
      <c r="AW31" s="30">
        <v>101</v>
      </c>
      <c r="AX31" s="30">
        <v>170</v>
      </c>
      <c r="AY31" s="30">
        <v>310</v>
      </c>
      <c r="AZ31" s="30">
        <v>225</v>
      </c>
      <c r="BA31" s="30">
        <v>364</v>
      </c>
      <c r="BB31" s="30">
        <v>331</v>
      </c>
      <c r="BC31" s="30">
        <v>535</v>
      </c>
      <c r="BD31" s="30">
        <v>556</v>
      </c>
      <c r="BE31" s="30">
        <v>395</v>
      </c>
      <c r="BF31" s="30">
        <v>517</v>
      </c>
      <c r="BG31" s="30">
        <v>838</v>
      </c>
      <c r="BH31" s="30">
        <v>626</v>
      </c>
      <c r="BI31" s="30">
        <v>728</v>
      </c>
      <c r="BJ31" s="30">
        <v>619</v>
      </c>
      <c r="BK31" s="30">
        <v>393</v>
      </c>
      <c r="BL31" s="30">
        <v>556</v>
      </c>
      <c r="BM31" s="30">
        <v>754</v>
      </c>
      <c r="BN31" s="30">
        <v>975</v>
      </c>
      <c r="BO31" s="30">
        <v>752</v>
      </c>
      <c r="BP31" s="30">
        <v>454</v>
      </c>
      <c r="BQ31" s="30">
        <v>1128</v>
      </c>
      <c r="BR31" s="30">
        <v>900</v>
      </c>
      <c r="BS31" s="30">
        <v>879</v>
      </c>
      <c r="BT31" s="30">
        <v>451</v>
      </c>
      <c r="BU31" s="8"/>
      <c r="BW31" s="8">
        <f>SUM(B31:BT31)</f>
        <v>14071</v>
      </c>
      <c r="BX31" s="8">
        <f>COUNT(B31:BT31)</f>
        <v>58</v>
      </c>
      <c r="BY31" s="8">
        <f>COUNTIF(B31:BT31,"CW")+COUNTIF(B31:BT31,"CP")+COUNTIF(B31:BT31,"X")</f>
        <v>1</v>
      </c>
      <c r="BZ31" s="8">
        <f>COUNT(B31:BT31)+COUNTIF(B31:BT31,"CW")+COUNTIF(B31:BT31,"CP")+COUNTIF(B31:BT31,"X")</f>
        <v>59</v>
      </c>
      <c r="CA31" s="52" t="str">
        <f t="shared" si="4"/>
        <v xml:space="preserve"> </v>
      </c>
      <c r="CB31" s="5"/>
      <c r="CC31" s="5"/>
      <c r="CD31" s="16">
        <f>MAX(B31:AW31)</f>
        <v>101</v>
      </c>
      <c r="CE31" s="1">
        <f>COUNT(B31:AW31)</f>
        <v>35</v>
      </c>
      <c r="CF31" s="1">
        <f>SUM(B31:AW31)</f>
        <v>615</v>
      </c>
      <c r="CG31" s="17"/>
      <c r="CH31" s="5">
        <f t="shared" si="5"/>
        <v>1</v>
      </c>
      <c r="CI31">
        <f t="shared" si="8"/>
        <v>286</v>
      </c>
      <c r="CJ31" s="17"/>
      <c r="CK31" s="18">
        <f t="shared" si="7"/>
        <v>1</v>
      </c>
    </row>
    <row r="32" spans="1:89">
      <c r="A32" s="43" t="s">
        <v>10</v>
      </c>
      <c r="B32" s="8"/>
      <c r="C32" s="8"/>
      <c r="D32" s="8"/>
      <c r="E32" s="8"/>
      <c r="F32" s="8"/>
      <c r="G32" s="8"/>
      <c r="H32" s="8"/>
      <c r="I32" s="8"/>
      <c r="J32" s="8"/>
      <c r="K32" s="8"/>
      <c r="L32" s="8"/>
      <c r="M32" s="8"/>
      <c r="N32" s="8"/>
      <c r="O32" s="8"/>
      <c r="P32" s="8">
        <v>1</v>
      </c>
      <c r="Q32" s="8"/>
      <c r="R32" s="8"/>
      <c r="S32" s="8"/>
      <c r="T32" s="8"/>
      <c r="U32" s="8"/>
      <c r="V32" s="8"/>
      <c r="W32" s="8" t="s">
        <v>350</v>
      </c>
      <c r="X32" s="8"/>
      <c r="Y32" s="8"/>
      <c r="Z32" s="8"/>
      <c r="AA32" s="8"/>
      <c r="AB32" s="8"/>
      <c r="AC32" s="8"/>
      <c r="AD32" s="8"/>
      <c r="AE32" s="8"/>
      <c r="AF32" s="8"/>
      <c r="AG32" s="8">
        <v>1</v>
      </c>
      <c r="AH32" s="8"/>
      <c r="AI32" s="8"/>
      <c r="AJ32" s="8">
        <v>1</v>
      </c>
      <c r="AK32" s="8">
        <v>1</v>
      </c>
      <c r="AL32" s="8"/>
      <c r="AM32" s="8"/>
      <c r="AN32" s="8"/>
      <c r="AO32" s="8"/>
      <c r="AQ32" s="8"/>
      <c r="AR32" s="8"/>
      <c r="AS32" s="8"/>
      <c r="AT32" s="8"/>
      <c r="AU32" s="8">
        <v>1</v>
      </c>
      <c r="AV32" s="8">
        <v>1</v>
      </c>
      <c r="AW32" s="32"/>
      <c r="AX32" s="30">
        <v>1</v>
      </c>
      <c r="AY32" s="30"/>
      <c r="AZ32" s="30"/>
      <c r="BA32" s="30" t="s">
        <v>55</v>
      </c>
      <c r="BB32" s="30" t="s">
        <v>55</v>
      </c>
      <c r="BC32" s="30">
        <v>1</v>
      </c>
      <c r="BD32" s="30"/>
      <c r="BE32" s="30">
        <v>1</v>
      </c>
      <c r="BF32" s="30" t="s">
        <v>55</v>
      </c>
      <c r="BG32" s="30"/>
      <c r="BH32" s="30">
        <v>1</v>
      </c>
      <c r="BI32" s="30"/>
      <c r="BJ32" s="30">
        <v>1</v>
      </c>
      <c r="BK32" s="30">
        <v>6</v>
      </c>
      <c r="BL32" s="30">
        <v>2</v>
      </c>
      <c r="BM32" s="30"/>
      <c r="BN32" s="30">
        <v>6</v>
      </c>
      <c r="BO32" s="30">
        <v>2</v>
      </c>
      <c r="BP32" s="30">
        <v>2</v>
      </c>
      <c r="BQ32" s="30">
        <v>8</v>
      </c>
      <c r="BR32" s="30">
        <v>4</v>
      </c>
      <c r="BS32" s="30">
        <v>6</v>
      </c>
      <c r="BT32" s="30">
        <v>9</v>
      </c>
      <c r="BU32" s="43"/>
      <c r="BW32" s="8">
        <f>SUM(B32:BT32)</f>
        <v>56</v>
      </c>
      <c r="BX32" s="8">
        <f>COUNT(B32:BT32)</f>
        <v>20</v>
      </c>
      <c r="BY32" s="8">
        <f>COUNTIF(B32:BT32,"CW")+COUNTIF(B32:BT32,"CP")+COUNTIF(B32:BT32,"X")</f>
        <v>4</v>
      </c>
      <c r="BZ32" s="8">
        <f>COUNT(B32:BT32)+COUNTIF(B32:BT32,"CW")+COUNTIF(B32:BT32,"CP")+COUNTIF(B32:BT32,"X")</f>
        <v>24</v>
      </c>
      <c r="CA32" s="52" t="str">
        <f t="shared" si="4"/>
        <v xml:space="preserve"> </v>
      </c>
      <c r="CB32" s="5"/>
      <c r="CD32" s="16">
        <f>MAX(B32:AW32)</f>
        <v>1</v>
      </c>
      <c r="CE32" s="1">
        <f>COUNT(B32:AW32)</f>
        <v>6</v>
      </c>
      <c r="CF32" s="1">
        <f>SUM(B32:AW32)</f>
        <v>6</v>
      </c>
      <c r="CG32" s="17"/>
      <c r="CH32" s="5">
        <f t="shared" si="5"/>
        <v>1</v>
      </c>
      <c r="CI32">
        <f t="shared" si="8"/>
        <v>1</v>
      </c>
      <c r="CJ32" s="17"/>
      <c r="CK32" s="18">
        <f t="shared" si="7"/>
        <v>1</v>
      </c>
    </row>
    <row r="33" spans="1:89">
      <c r="A33" s="43" t="s">
        <v>150</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Q33" s="8"/>
      <c r="AR33" s="8"/>
      <c r="AS33" s="8"/>
      <c r="AT33" s="8"/>
      <c r="AU33" s="8"/>
      <c r="AV33" s="8"/>
      <c r="AW33" s="32"/>
      <c r="AX33" s="30"/>
      <c r="AY33" s="30"/>
      <c r="AZ33" s="30"/>
      <c r="BA33" s="30">
        <v>1</v>
      </c>
      <c r="BB33" s="30">
        <v>1</v>
      </c>
      <c r="BC33" s="30" t="s">
        <v>55</v>
      </c>
      <c r="BD33" s="32"/>
      <c r="BE33" s="32"/>
      <c r="BF33" s="32"/>
      <c r="BG33" s="32"/>
      <c r="BH33" s="32"/>
      <c r="BI33" s="32"/>
      <c r="BJ33" s="32"/>
      <c r="BK33" s="32"/>
      <c r="BL33" s="32"/>
      <c r="BM33" s="30"/>
      <c r="BN33" s="30"/>
      <c r="BO33" s="30"/>
      <c r="BP33" s="30"/>
      <c r="BQ33" s="30"/>
      <c r="BR33" s="30">
        <v>1</v>
      </c>
      <c r="BS33" s="30"/>
      <c r="BT33" s="30"/>
      <c r="BU33" s="43"/>
      <c r="BW33" s="8">
        <f>SUM(B33:BT33)</f>
        <v>3</v>
      </c>
      <c r="BX33" s="8">
        <f>COUNT(B33:BT33)</f>
        <v>3</v>
      </c>
      <c r="BY33" s="8">
        <f>COUNTIF(B33:BT33,"CW")+COUNTIF(B33:BT33,"CP")+COUNTIF(B33:BT33,"X")</f>
        <v>1</v>
      </c>
      <c r="BZ33" s="8">
        <f>COUNT(B33:BT33)+COUNTIF(B33:BT33,"CW")+COUNTIF(B33:BT33,"CP")+COUNTIF(B33:BT33,"X")</f>
        <v>4</v>
      </c>
      <c r="CA33" s="52" t="str">
        <f t="shared" si="4"/>
        <v xml:space="preserve"> </v>
      </c>
      <c r="CB33" s="5"/>
      <c r="CD33" s="16">
        <f>MAX(B33:AW33)</f>
        <v>0</v>
      </c>
      <c r="CE33" s="1">
        <f>COUNT(B33:AW33)</f>
        <v>0</v>
      </c>
      <c r="CF33" s="1">
        <f>SUM(B33:AW33)</f>
        <v>0</v>
      </c>
      <c r="CG33" s="17"/>
      <c r="CH33" s="5" t="b">
        <f t="shared" si="5"/>
        <v>0</v>
      </c>
      <c r="CI33">
        <f t="shared" si="8"/>
        <v>0</v>
      </c>
      <c r="CJ33" s="17"/>
      <c r="CK33" s="18" t="b">
        <f t="shared" si="7"/>
        <v>0</v>
      </c>
    </row>
    <row r="34" spans="1:89">
      <c r="A34" s="43" t="s">
        <v>151</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Q34" s="8"/>
      <c r="AR34" s="8"/>
      <c r="AS34" s="8" t="s">
        <v>350</v>
      </c>
      <c r="AT34" s="8"/>
      <c r="AU34" s="8"/>
      <c r="AV34" s="8"/>
      <c r="AW34" s="32"/>
      <c r="AX34" s="30"/>
      <c r="AY34" s="30"/>
      <c r="AZ34" s="30"/>
      <c r="BA34" s="30"/>
      <c r="BB34" s="30"/>
      <c r="BC34" s="30"/>
      <c r="BD34" s="30"/>
      <c r="BE34" s="30"/>
      <c r="BF34" s="30"/>
      <c r="BG34" s="30">
        <v>2</v>
      </c>
      <c r="BH34" s="30"/>
      <c r="BI34" s="30" t="s">
        <v>55</v>
      </c>
      <c r="BJ34" s="30"/>
      <c r="BK34" s="30"/>
      <c r="BL34" s="30"/>
      <c r="BM34" s="30">
        <v>1</v>
      </c>
      <c r="BN34" s="30"/>
      <c r="BO34" s="30"/>
      <c r="BP34" s="30"/>
      <c r="BQ34" s="30"/>
      <c r="BR34" s="30"/>
      <c r="BS34" s="30"/>
      <c r="BT34" s="30"/>
      <c r="BU34" s="43"/>
      <c r="BW34" s="8">
        <f>SUM(B34:BT34)</f>
        <v>3</v>
      </c>
      <c r="BX34" s="8">
        <f>COUNT(B34:BT34)</f>
        <v>2</v>
      </c>
      <c r="BY34" s="8">
        <f>COUNTIF(B34:BT34,"CW")+COUNTIF(B34:BT34,"CP")+COUNTIF(B34:BT34,"X")</f>
        <v>2</v>
      </c>
      <c r="BZ34" s="8">
        <f>COUNT(B34:BT34)+COUNTIF(B34:BT34,"CW")+COUNTIF(B34:BT34,"CP")+COUNTIF(B34:BT34,"X")</f>
        <v>4</v>
      </c>
      <c r="CA34" s="52" t="str">
        <f t="shared" si="4"/>
        <v xml:space="preserve"> </v>
      </c>
      <c r="CB34" s="5"/>
      <c r="CD34" s="16">
        <f>MAX(B34:AW34)</f>
        <v>0</v>
      </c>
      <c r="CE34" s="1">
        <f>COUNT(B34:AW34)</f>
        <v>0</v>
      </c>
      <c r="CF34" s="1">
        <f>SUM(B34:AW34)</f>
        <v>0</v>
      </c>
      <c r="CG34" s="17"/>
      <c r="CH34" s="5" t="b">
        <f t="shared" si="5"/>
        <v>0</v>
      </c>
      <c r="CI34">
        <f t="shared" si="8"/>
        <v>0</v>
      </c>
      <c r="CJ34" s="17"/>
      <c r="CK34" s="18" t="b">
        <f t="shared" si="7"/>
        <v>0</v>
      </c>
    </row>
    <row r="35" spans="1:89">
      <c r="A35" s="43" t="s">
        <v>11</v>
      </c>
      <c r="B35" s="8"/>
      <c r="C35" s="8"/>
      <c r="D35" s="8"/>
      <c r="E35" s="8"/>
      <c r="F35" s="8"/>
      <c r="G35" s="8"/>
      <c r="H35" s="8"/>
      <c r="I35" s="8"/>
      <c r="J35" s="8"/>
      <c r="K35" s="8"/>
      <c r="L35" s="8"/>
      <c r="M35" s="8"/>
      <c r="N35" s="8"/>
      <c r="O35" s="8"/>
      <c r="P35" s="8"/>
      <c r="Q35" s="8"/>
      <c r="R35" s="8"/>
      <c r="S35" s="8"/>
      <c r="T35" s="8"/>
      <c r="U35" s="8"/>
      <c r="V35" s="8"/>
      <c r="W35" s="8"/>
      <c r="X35" s="8">
        <v>2</v>
      </c>
      <c r="Y35" s="8"/>
      <c r="Z35" s="8"/>
      <c r="AA35" s="8"/>
      <c r="AB35" s="8"/>
      <c r="AC35" s="8"/>
      <c r="AD35" s="8"/>
      <c r="AE35" s="8"/>
      <c r="AF35" s="8"/>
      <c r="AG35" s="8"/>
      <c r="AH35" s="8"/>
      <c r="AI35" s="8"/>
      <c r="AJ35" s="8">
        <v>1</v>
      </c>
      <c r="AK35" s="8">
        <v>3</v>
      </c>
      <c r="AL35" s="8"/>
      <c r="AM35" s="8"/>
      <c r="AN35" s="8"/>
      <c r="AO35" s="8"/>
      <c r="AQ35" s="8">
        <v>2</v>
      </c>
      <c r="AR35" s="8"/>
      <c r="AS35" s="8">
        <v>1</v>
      </c>
      <c r="AT35" s="8">
        <v>1</v>
      </c>
      <c r="AU35" s="8"/>
      <c r="AV35" s="8">
        <v>2</v>
      </c>
      <c r="AW35" s="30">
        <v>2</v>
      </c>
      <c r="AX35" s="30">
        <v>5</v>
      </c>
      <c r="AY35" s="30">
        <v>5</v>
      </c>
      <c r="AZ35" s="30">
        <v>3</v>
      </c>
      <c r="BA35" s="30" t="s">
        <v>55</v>
      </c>
      <c r="BB35" s="30"/>
      <c r="BC35" s="30">
        <v>14</v>
      </c>
      <c r="BD35" s="30">
        <v>3</v>
      </c>
      <c r="BE35" s="30"/>
      <c r="BF35" s="30">
        <v>5</v>
      </c>
      <c r="BG35" s="30">
        <v>14</v>
      </c>
      <c r="BH35" s="30">
        <v>9</v>
      </c>
      <c r="BI35" s="30">
        <v>6</v>
      </c>
      <c r="BJ35" s="30">
        <v>1</v>
      </c>
      <c r="BK35" s="30">
        <v>3</v>
      </c>
      <c r="BL35" s="30">
        <v>4</v>
      </c>
      <c r="BM35" s="30">
        <v>1</v>
      </c>
      <c r="BN35" s="30">
        <v>1</v>
      </c>
      <c r="BO35" s="30">
        <v>2</v>
      </c>
      <c r="BP35" s="30">
        <v>18</v>
      </c>
      <c r="BQ35" s="30">
        <v>3</v>
      </c>
      <c r="BR35" s="30">
        <v>2</v>
      </c>
      <c r="BS35" s="30">
        <v>6</v>
      </c>
      <c r="BT35" s="30">
        <v>19</v>
      </c>
      <c r="BU35" s="8"/>
      <c r="BW35" s="8">
        <f>SUM(B35:BT35)</f>
        <v>138</v>
      </c>
      <c r="BX35" s="8">
        <f>COUNT(B35:BT35)</f>
        <v>28</v>
      </c>
      <c r="BY35" s="8">
        <f>COUNTIF(B35:BT35,"CW")+COUNTIF(B35:BT35,"CP")+COUNTIF(B35:BT35,"X")</f>
        <v>1</v>
      </c>
      <c r="BZ35" s="8">
        <f>COUNT(B35:BT35)+COUNTIF(B35:BT35,"CW")+COUNTIF(B35:BT35,"CP")+COUNTIF(B35:BT35,"X")</f>
        <v>29</v>
      </c>
      <c r="CA35" s="52" t="str">
        <f t="shared" si="4"/>
        <v xml:space="preserve"> </v>
      </c>
      <c r="CB35" s="5"/>
      <c r="CC35" s="5"/>
      <c r="CD35" s="16">
        <f>MAX(B35:AW35)</f>
        <v>3</v>
      </c>
      <c r="CE35" s="1">
        <f>COUNT(B35:AW35)</f>
        <v>8</v>
      </c>
      <c r="CF35" s="1">
        <f>SUM(B35:AW35)</f>
        <v>14</v>
      </c>
      <c r="CG35" s="17"/>
      <c r="CH35" s="5">
        <f t="shared" si="5"/>
        <v>1</v>
      </c>
      <c r="CI35">
        <f t="shared" si="8"/>
        <v>4</v>
      </c>
      <c r="CJ35" s="17"/>
      <c r="CK35" s="18">
        <f t="shared" si="7"/>
        <v>1</v>
      </c>
    </row>
    <row r="36" spans="1:89">
      <c r="A36" s="43" t="s">
        <v>152</v>
      </c>
      <c r="B36" s="8"/>
      <c r="C36" s="8"/>
      <c r="D36" s="8"/>
      <c r="E36" s="8"/>
      <c r="F36" s="8"/>
      <c r="G36" s="8"/>
      <c r="H36" s="8"/>
      <c r="I36" s="8"/>
      <c r="J36" s="8"/>
      <c r="K36" s="8"/>
      <c r="L36" s="8"/>
      <c r="M36" s="8"/>
      <c r="N36" s="8"/>
      <c r="O36" s="8"/>
      <c r="P36" s="8"/>
      <c r="Q36" s="8"/>
      <c r="R36" s="8"/>
      <c r="S36" s="8"/>
      <c r="T36" s="8"/>
      <c r="U36" s="8"/>
      <c r="V36" s="8"/>
      <c r="W36" s="8"/>
      <c r="X36" s="8">
        <v>1</v>
      </c>
      <c r="Y36" s="8"/>
      <c r="Z36" s="8"/>
      <c r="AA36" s="8"/>
      <c r="AB36" s="8"/>
      <c r="AC36" s="8"/>
      <c r="AD36" s="8"/>
      <c r="AE36" s="8"/>
      <c r="AF36" s="8"/>
      <c r="AG36" s="8"/>
      <c r="AH36" s="8"/>
      <c r="AI36" s="8"/>
      <c r="AJ36" s="8"/>
      <c r="AK36" s="8"/>
      <c r="AL36" s="8"/>
      <c r="AM36" s="8"/>
      <c r="AN36" s="8"/>
      <c r="AO36" s="8"/>
      <c r="AQ36" s="8"/>
      <c r="AR36" s="8"/>
      <c r="AS36" s="8"/>
      <c r="AT36" s="8"/>
      <c r="AU36" s="8"/>
      <c r="AV36" s="8">
        <v>3</v>
      </c>
      <c r="AW36" s="32"/>
      <c r="AX36" s="30">
        <v>10</v>
      </c>
      <c r="AY36" s="30">
        <v>5</v>
      </c>
      <c r="AZ36" s="30">
        <v>2</v>
      </c>
      <c r="BA36" s="30" t="s">
        <v>55</v>
      </c>
      <c r="BB36" s="30"/>
      <c r="BC36" s="30">
        <v>4</v>
      </c>
      <c r="BD36" s="30"/>
      <c r="BE36" s="30"/>
      <c r="BF36" s="30"/>
      <c r="BG36" s="30"/>
      <c r="BH36" s="30"/>
      <c r="BI36" s="30"/>
      <c r="BJ36" s="30"/>
      <c r="BK36" s="30">
        <v>1</v>
      </c>
      <c r="BL36" s="30">
        <v>8</v>
      </c>
      <c r="BM36" s="30">
        <v>3</v>
      </c>
      <c r="BN36" s="30">
        <v>2</v>
      </c>
      <c r="BO36" s="30"/>
      <c r="BP36" s="30">
        <v>1</v>
      </c>
      <c r="BQ36" s="30">
        <v>2</v>
      </c>
      <c r="BR36" s="30">
        <v>2</v>
      </c>
      <c r="BS36" s="30">
        <v>2</v>
      </c>
      <c r="BT36" s="30">
        <v>2</v>
      </c>
      <c r="BU36" s="43"/>
      <c r="BW36" s="8">
        <f>SUM(B36:BT36)</f>
        <v>48</v>
      </c>
      <c r="BX36" s="8">
        <f>COUNT(B36:BT36)</f>
        <v>15</v>
      </c>
      <c r="BY36" s="8">
        <f>COUNTIF(B36:BT36,"CW")+COUNTIF(B36:BT36,"CP")+COUNTIF(B36:BT36,"X")</f>
        <v>1</v>
      </c>
      <c r="BZ36" s="8">
        <f>COUNT(B36:BT36)+COUNTIF(B36:BT36,"CW")+COUNTIF(B36:BT36,"CP")+COUNTIF(B36:BT36,"X")</f>
        <v>16</v>
      </c>
      <c r="CA36" s="52" t="str">
        <f t="shared" si="4"/>
        <v xml:space="preserve"> </v>
      </c>
      <c r="CB36" s="5"/>
      <c r="CD36" s="16">
        <f>MAX(B36:AW36)</f>
        <v>3</v>
      </c>
      <c r="CE36" s="1">
        <f>COUNT(B36:AW36)</f>
        <v>2</v>
      </c>
      <c r="CF36" s="1">
        <f>SUM(B36:AW36)</f>
        <v>4</v>
      </c>
      <c r="CG36" s="17"/>
      <c r="CH36" s="5">
        <f t="shared" si="5"/>
        <v>1</v>
      </c>
      <c r="CI36">
        <f t="shared" si="8"/>
        <v>0</v>
      </c>
      <c r="CJ36" s="17"/>
      <c r="CK36" s="18" t="b">
        <f t="shared" si="7"/>
        <v>0</v>
      </c>
    </row>
    <row r="37" spans="1:89">
      <c r="A37" s="43" t="s">
        <v>12</v>
      </c>
      <c r="B37" s="8"/>
      <c r="C37" s="8"/>
      <c r="D37" s="8"/>
      <c r="E37" s="8"/>
      <c r="F37" s="8"/>
      <c r="G37" s="8"/>
      <c r="H37" s="8"/>
      <c r="I37" s="8"/>
      <c r="J37" s="8">
        <v>2</v>
      </c>
      <c r="K37" s="8"/>
      <c r="L37" s="8"/>
      <c r="M37" s="8"/>
      <c r="N37" s="8"/>
      <c r="O37" s="8"/>
      <c r="P37" s="8"/>
      <c r="Q37" s="8"/>
      <c r="R37" s="8"/>
      <c r="S37" s="8"/>
      <c r="T37" s="8"/>
      <c r="U37" s="8"/>
      <c r="V37" s="8"/>
      <c r="W37" s="8" t="s">
        <v>350</v>
      </c>
      <c r="X37" s="8"/>
      <c r="Y37" s="8"/>
      <c r="Z37" s="8"/>
      <c r="AA37" s="8"/>
      <c r="AB37" s="8"/>
      <c r="AC37" s="8"/>
      <c r="AD37" s="8">
        <v>1</v>
      </c>
      <c r="AE37" s="8"/>
      <c r="AF37" s="8"/>
      <c r="AG37" s="8">
        <v>2</v>
      </c>
      <c r="AH37" s="8"/>
      <c r="AI37" s="8"/>
      <c r="AJ37" s="8">
        <v>1</v>
      </c>
      <c r="AK37" s="8"/>
      <c r="AL37" s="8"/>
      <c r="AM37" s="8"/>
      <c r="AN37" s="8"/>
      <c r="AO37" s="8"/>
      <c r="AQ37" s="8"/>
      <c r="AR37" s="8"/>
      <c r="AS37" s="8"/>
      <c r="AT37" s="8">
        <v>1</v>
      </c>
      <c r="AU37" s="8"/>
      <c r="AV37" s="8"/>
      <c r="AW37" s="32"/>
      <c r="AX37" s="32"/>
      <c r="AY37" s="32"/>
      <c r="AZ37" s="32"/>
      <c r="BA37" s="32"/>
      <c r="BB37" s="32"/>
      <c r="BC37" s="32"/>
      <c r="BD37" s="30" t="s">
        <v>55</v>
      </c>
      <c r="BE37" s="30"/>
      <c r="BF37" s="30"/>
      <c r="BG37" s="30"/>
      <c r="BH37" s="30">
        <v>1</v>
      </c>
      <c r="BI37" s="30"/>
      <c r="BJ37" s="30"/>
      <c r="BK37" s="30"/>
      <c r="BL37" s="30"/>
      <c r="BM37" s="30"/>
      <c r="BN37" s="30"/>
      <c r="BO37" s="30"/>
      <c r="BP37" s="30"/>
      <c r="BQ37" s="30"/>
      <c r="BR37" s="30"/>
      <c r="BS37" s="30"/>
      <c r="BT37" s="30"/>
      <c r="BU37" s="43"/>
      <c r="BW37" s="8">
        <f>SUM(B37:BT37)</f>
        <v>8</v>
      </c>
      <c r="BX37" s="8">
        <f>COUNT(B37:BT37)</f>
        <v>6</v>
      </c>
      <c r="BY37" s="8">
        <f>COUNTIF(B37:BT37,"CW")+COUNTIF(B37:BT37,"CP")+COUNTIF(B37:BT37,"X")</f>
        <v>2</v>
      </c>
      <c r="BZ37" s="8">
        <f>COUNT(B37:BT37)+COUNTIF(B37:BT37,"CW")+COUNTIF(B37:BT37,"CP")+COUNTIF(B37:BT37,"X")</f>
        <v>8</v>
      </c>
      <c r="CA37" s="52" t="str">
        <f t="shared" si="4"/>
        <v xml:space="preserve"> </v>
      </c>
      <c r="CB37" s="5"/>
      <c r="CD37" s="16">
        <f>MAX(B37:AW37)</f>
        <v>2</v>
      </c>
      <c r="CE37" s="1">
        <f>COUNT(B37:AW37)</f>
        <v>5</v>
      </c>
      <c r="CF37" s="1">
        <f>SUM(B37:AW37)</f>
        <v>7</v>
      </c>
      <c r="CG37" s="17"/>
      <c r="CH37" s="5">
        <f t="shared" si="5"/>
        <v>1</v>
      </c>
      <c r="CI37">
        <f t="shared" si="8"/>
        <v>1</v>
      </c>
      <c r="CJ37" s="17"/>
      <c r="CK37" s="18">
        <f t="shared" si="7"/>
        <v>1</v>
      </c>
    </row>
    <row r="38" spans="1:89">
      <c r="A38" s="43" t="s">
        <v>233</v>
      </c>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Q38" s="8"/>
      <c r="AR38" s="8"/>
      <c r="AS38" s="8"/>
      <c r="AT38" s="8"/>
      <c r="AU38" s="8"/>
      <c r="AV38" s="8"/>
      <c r="AW38" s="32"/>
      <c r="AX38" s="30"/>
      <c r="AY38" s="30"/>
      <c r="AZ38" s="30"/>
      <c r="BA38" s="30"/>
      <c r="BB38" s="30">
        <v>3</v>
      </c>
      <c r="BC38" s="30"/>
      <c r="BD38" s="30"/>
      <c r="BE38" s="30"/>
      <c r="BF38" s="30"/>
      <c r="BG38" s="30"/>
      <c r="BH38" s="30">
        <v>1</v>
      </c>
      <c r="BI38" s="30"/>
      <c r="BJ38" s="30"/>
      <c r="BK38" s="30"/>
      <c r="BL38" s="30"/>
      <c r="BM38" s="30"/>
      <c r="BN38" s="30"/>
      <c r="BO38" s="30"/>
      <c r="BP38" s="30"/>
      <c r="BQ38" s="30"/>
      <c r="BR38" s="30"/>
      <c r="BS38" s="30"/>
      <c r="BT38" s="30"/>
      <c r="BU38" s="43"/>
      <c r="BW38" s="8">
        <f>SUM(B38:BT38)</f>
        <v>4</v>
      </c>
      <c r="BX38" s="8">
        <f>COUNT(B38:BT38)</f>
        <v>2</v>
      </c>
      <c r="BY38" s="8">
        <f>COUNTIF(B38:BT38,"CW")+COUNTIF(B38:BT38,"CP")+COUNTIF(B38:BT38,"X")</f>
        <v>0</v>
      </c>
      <c r="BZ38" s="8">
        <f>COUNT(B38:BT38)+COUNTIF(B38:BT38,"CW")+COUNTIF(B38:BT38,"CP")+COUNTIF(B38:BT38,"X")</f>
        <v>2</v>
      </c>
      <c r="CA38" s="52" t="str">
        <f t="shared" si="4"/>
        <v xml:space="preserve"> </v>
      </c>
      <c r="CB38" s="5"/>
      <c r="CD38" s="16"/>
      <c r="CG38" s="17"/>
      <c r="CH38" s="5"/>
      <c r="CJ38" s="17"/>
      <c r="CK38" s="18"/>
    </row>
    <row r="39" spans="1:89">
      <c r="A39" s="43" t="s">
        <v>153</v>
      </c>
      <c r="B39" s="8"/>
      <c r="C39" s="8"/>
      <c r="D39" s="8"/>
      <c r="E39" s="8"/>
      <c r="F39" s="8"/>
      <c r="G39" s="8"/>
      <c r="H39" s="8"/>
      <c r="I39" s="8"/>
      <c r="J39" s="8"/>
      <c r="K39" s="8"/>
      <c r="L39" s="8"/>
      <c r="M39" s="8"/>
      <c r="N39" s="8"/>
      <c r="O39" s="8"/>
      <c r="P39" s="8"/>
      <c r="Q39" s="8"/>
      <c r="R39" s="8">
        <v>20</v>
      </c>
      <c r="S39" s="8"/>
      <c r="T39" s="8"/>
      <c r="U39" s="8"/>
      <c r="V39" s="8">
        <v>1</v>
      </c>
      <c r="W39" s="8"/>
      <c r="X39" s="8"/>
      <c r="Y39" s="8"/>
      <c r="Z39" s="8"/>
      <c r="AA39" s="8"/>
      <c r="AB39" s="8"/>
      <c r="AC39" s="8"/>
      <c r="AD39" s="8"/>
      <c r="AE39" s="8"/>
      <c r="AF39" s="8"/>
      <c r="AG39" s="8">
        <v>3</v>
      </c>
      <c r="AH39" s="8"/>
      <c r="AI39" s="8"/>
      <c r="AJ39" s="8">
        <v>1</v>
      </c>
      <c r="AK39" s="8">
        <v>1</v>
      </c>
      <c r="AL39" s="8" t="s">
        <v>350</v>
      </c>
      <c r="AM39" s="8"/>
      <c r="AN39" s="8"/>
      <c r="AO39" s="8"/>
      <c r="AQ39" s="8"/>
      <c r="AR39" s="8"/>
      <c r="AS39" s="8"/>
      <c r="AT39" s="8"/>
      <c r="AU39" s="53"/>
      <c r="AV39" s="8"/>
      <c r="AW39" s="32"/>
      <c r="AX39" s="30">
        <v>2</v>
      </c>
      <c r="AY39" s="30"/>
      <c r="AZ39" s="30"/>
      <c r="BA39" s="30"/>
      <c r="BB39" s="30"/>
      <c r="BC39" s="30" t="s">
        <v>55</v>
      </c>
      <c r="BD39" s="30"/>
      <c r="BE39" s="30">
        <v>1</v>
      </c>
      <c r="BF39" s="30"/>
      <c r="BG39" s="30"/>
      <c r="BH39" s="30">
        <v>1</v>
      </c>
      <c r="BI39" s="30"/>
      <c r="BJ39" s="30" t="s">
        <v>55</v>
      </c>
      <c r="BK39" s="30">
        <v>5</v>
      </c>
      <c r="BL39" s="30">
        <v>5</v>
      </c>
      <c r="BM39" s="30">
        <v>3</v>
      </c>
      <c r="BN39" s="30">
        <v>4</v>
      </c>
      <c r="BO39" s="30"/>
      <c r="BP39" s="30">
        <v>6</v>
      </c>
      <c r="BQ39" s="30">
        <v>3</v>
      </c>
      <c r="BR39" s="30">
        <v>25</v>
      </c>
      <c r="BS39" s="30">
        <v>23</v>
      </c>
      <c r="BT39" s="30">
        <v>7</v>
      </c>
      <c r="BU39" s="43"/>
      <c r="BW39" s="8">
        <f>SUM(B39:BT39)</f>
        <v>111</v>
      </c>
      <c r="BX39" s="8">
        <f>COUNT(B39:BT39)</f>
        <v>17</v>
      </c>
      <c r="BY39" s="8">
        <f>COUNTIF(B39:BT39,"CW")+COUNTIF(B39:BT39,"CP")+COUNTIF(B39:BT39,"X")</f>
        <v>3</v>
      </c>
      <c r="BZ39" s="8">
        <f>COUNT(B39:BT39)+COUNTIF(B39:BT39,"CW")+COUNTIF(B39:BT39,"CP")+COUNTIF(B39:BT39,"X")</f>
        <v>20</v>
      </c>
      <c r="CA39" s="52" t="str">
        <f t="shared" si="4"/>
        <v xml:space="preserve"> </v>
      </c>
      <c r="CB39" s="5"/>
      <c r="CD39" s="16">
        <f>MAX(B39:AW39)</f>
        <v>20</v>
      </c>
      <c r="CE39" s="1">
        <f>COUNT(B39:AW39)</f>
        <v>5</v>
      </c>
      <c r="CF39" s="1">
        <f>SUM(B39:AW39)</f>
        <v>26</v>
      </c>
      <c r="CG39" s="17"/>
      <c r="CH39" s="5">
        <f t="shared" si="5"/>
        <v>1</v>
      </c>
      <c r="CI39">
        <f t="shared" ref="CI39:CI50" si="9">SUM(AL39:AU39)</f>
        <v>0</v>
      </c>
      <c r="CJ39" s="17"/>
      <c r="CK39" s="18" t="b">
        <f t="shared" si="7"/>
        <v>0</v>
      </c>
    </row>
    <row r="40" spans="1:89">
      <c r="A40" s="43" t="s">
        <v>13</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Q40" s="8"/>
      <c r="AR40" s="8"/>
      <c r="AS40" s="8" t="s">
        <v>350</v>
      </c>
      <c r="AT40" s="6">
        <v>1</v>
      </c>
      <c r="AU40" s="8">
        <v>1</v>
      </c>
      <c r="AV40" s="8">
        <v>1</v>
      </c>
      <c r="AW40" s="32"/>
      <c r="AX40" s="30"/>
      <c r="AY40" s="30"/>
      <c r="AZ40" s="30"/>
      <c r="BA40" s="30">
        <v>1</v>
      </c>
      <c r="BB40" s="30" t="s">
        <v>55</v>
      </c>
      <c r="BC40" s="30"/>
      <c r="BD40" s="30"/>
      <c r="BE40" s="30">
        <v>1</v>
      </c>
      <c r="BF40" s="30">
        <v>1</v>
      </c>
      <c r="BG40" s="30"/>
      <c r="BH40" s="30" t="s">
        <v>55</v>
      </c>
      <c r="BI40" s="30"/>
      <c r="BJ40" s="30"/>
      <c r="BK40" s="30"/>
      <c r="BL40" s="30"/>
      <c r="BM40" s="30"/>
      <c r="BN40" s="30"/>
      <c r="BO40" s="30"/>
      <c r="BP40" s="30"/>
      <c r="BQ40" s="30"/>
      <c r="BR40" s="30"/>
      <c r="BS40" s="30"/>
      <c r="BT40" s="30"/>
      <c r="BU40" s="43"/>
      <c r="BW40" s="8">
        <f>SUM(B40:BT40)</f>
        <v>6</v>
      </c>
      <c r="BX40" s="8">
        <f>COUNT(B40:BT40)</f>
        <v>6</v>
      </c>
      <c r="BY40" s="8">
        <f>COUNTIF(B40:BT40,"CW")+COUNTIF(B40:BT40,"CP")+COUNTIF(B40:BT40,"X")</f>
        <v>3</v>
      </c>
      <c r="BZ40" s="8">
        <f>COUNT(B40:BT40)+COUNTIF(B40:BT40,"CW")+COUNTIF(B40:BT40,"CP")+COUNTIF(B40:BT40,"X")</f>
        <v>9</v>
      </c>
      <c r="CA40" s="52" t="str">
        <f t="shared" si="4"/>
        <v xml:space="preserve"> </v>
      </c>
      <c r="CB40" s="5"/>
      <c r="CD40" s="16">
        <f>MAX(B40:AW40)</f>
        <v>1</v>
      </c>
      <c r="CE40" s="1">
        <f>COUNT(B40:AW40)</f>
        <v>3</v>
      </c>
      <c r="CF40" s="1">
        <f>SUM(B40:AW40)</f>
        <v>3</v>
      </c>
      <c r="CG40" s="17"/>
      <c r="CH40" s="5">
        <f t="shared" si="5"/>
        <v>1</v>
      </c>
      <c r="CI40">
        <f t="shared" si="9"/>
        <v>2</v>
      </c>
      <c r="CJ40" s="17"/>
      <c r="CK40" s="18">
        <f t="shared" si="7"/>
        <v>1</v>
      </c>
    </row>
    <row r="41" spans="1:89">
      <c r="A41" s="43" t="s">
        <v>14</v>
      </c>
      <c r="B41" s="8"/>
      <c r="C41" s="8"/>
      <c r="D41" s="8"/>
      <c r="E41" s="8"/>
      <c r="F41" s="8"/>
      <c r="G41" s="8"/>
      <c r="H41" s="8"/>
      <c r="I41" s="8"/>
      <c r="J41" s="8">
        <v>1</v>
      </c>
      <c r="K41" s="8"/>
      <c r="L41" s="8"/>
      <c r="M41" s="8"/>
      <c r="N41" s="8"/>
      <c r="O41" s="8">
        <v>5</v>
      </c>
      <c r="P41" s="8">
        <v>1</v>
      </c>
      <c r="Q41" s="8">
        <v>3</v>
      </c>
      <c r="R41" s="8"/>
      <c r="S41" s="8">
        <v>4</v>
      </c>
      <c r="T41" s="8">
        <v>2</v>
      </c>
      <c r="U41" s="8">
        <v>4</v>
      </c>
      <c r="V41" s="8">
        <v>10</v>
      </c>
      <c r="W41" s="8"/>
      <c r="X41" s="8">
        <v>2</v>
      </c>
      <c r="Y41" s="8">
        <v>16</v>
      </c>
      <c r="Z41" s="8">
        <v>40</v>
      </c>
      <c r="AA41" s="8">
        <v>1</v>
      </c>
      <c r="AB41" s="8"/>
      <c r="AC41" s="8">
        <v>1</v>
      </c>
      <c r="AD41" s="8">
        <v>27</v>
      </c>
      <c r="AE41" s="8"/>
      <c r="AF41" s="8"/>
      <c r="AG41" s="8">
        <v>12</v>
      </c>
      <c r="AH41" s="8">
        <v>22</v>
      </c>
      <c r="AI41" s="8">
        <v>32</v>
      </c>
      <c r="AJ41" s="8">
        <v>1</v>
      </c>
      <c r="AK41" s="8">
        <v>3</v>
      </c>
      <c r="AL41" s="8">
        <v>5</v>
      </c>
      <c r="AM41" s="8">
        <v>27</v>
      </c>
      <c r="AN41" s="8">
        <v>3</v>
      </c>
      <c r="AO41" s="8">
        <v>2</v>
      </c>
      <c r="AQ41" s="8"/>
      <c r="AR41" s="8">
        <v>3</v>
      </c>
      <c r="AS41" s="8" t="s">
        <v>350</v>
      </c>
      <c r="AT41" s="8">
        <v>20</v>
      </c>
      <c r="AU41" s="8">
        <v>12</v>
      </c>
      <c r="AV41" s="85">
        <v>12</v>
      </c>
      <c r="AW41" s="30">
        <v>35</v>
      </c>
      <c r="AX41" s="30">
        <v>1</v>
      </c>
      <c r="AY41" s="30">
        <v>17</v>
      </c>
      <c r="AZ41" s="30">
        <v>120</v>
      </c>
      <c r="BA41" s="30">
        <v>55</v>
      </c>
      <c r="BB41" s="30">
        <v>15</v>
      </c>
      <c r="BC41" s="30">
        <v>4</v>
      </c>
      <c r="BD41" s="30" t="s">
        <v>55</v>
      </c>
      <c r="BE41" s="30">
        <v>12</v>
      </c>
      <c r="BF41" s="30">
        <v>34</v>
      </c>
      <c r="BG41" s="30">
        <v>4</v>
      </c>
      <c r="BH41" s="30">
        <v>85</v>
      </c>
      <c r="BI41" s="30">
        <v>5</v>
      </c>
      <c r="BJ41" s="30">
        <v>70</v>
      </c>
      <c r="BK41" s="30"/>
      <c r="BL41" s="30">
        <v>206</v>
      </c>
      <c r="BM41" s="30">
        <v>1</v>
      </c>
      <c r="BN41" s="30">
        <v>146</v>
      </c>
      <c r="BO41" s="30">
        <v>87</v>
      </c>
      <c r="BP41" s="30">
        <v>199</v>
      </c>
      <c r="BQ41" s="30">
        <v>70</v>
      </c>
      <c r="BR41" s="30">
        <v>58</v>
      </c>
      <c r="BS41" s="30">
        <v>193</v>
      </c>
      <c r="BT41" s="30">
        <v>291</v>
      </c>
      <c r="BU41" s="8"/>
      <c r="BW41" s="8">
        <f>SUM(B41:BT41)</f>
        <v>1979</v>
      </c>
      <c r="BX41" s="8">
        <f>COUNT(B41:BT41)</f>
        <v>49</v>
      </c>
      <c r="BY41" s="8">
        <f>COUNTIF(B41:BT41,"CW")+COUNTIF(B41:BT41,"CP")+COUNTIF(B41:BT41,"X")</f>
        <v>2</v>
      </c>
      <c r="BZ41" s="8">
        <f>COUNT(B41:BT41)+COUNTIF(B41:BT41,"CW")+COUNTIF(B41:BT41,"CP")+COUNTIF(B41:BT41,"X")</f>
        <v>51</v>
      </c>
      <c r="CA41" s="52" t="str">
        <f t="shared" si="4"/>
        <v xml:space="preserve"> </v>
      </c>
      <c r="CB41" s="5"/>
      <c r="CC41" s="5"/>
      <c r="CD41" s="16">
        <f>MAX(B41:AW41)</f>
        <v>40</v>
      </c>
      <c r="CE41" s="1">
        <f>COUNT(B41:AW41)</f>
        <v>28</v>
      </c>
      <c r="CF41" s="1">
        <f>SUM(B41:AW41)</f>
        <v>306</v>
      </c>
      <c r="CG41" s="17"/>
      <c r="CH41" s="5">
        <f t="shared" si="5"/>
        <v>1</v>
      </c>
      <c r="CI41">
        <f t="shared" si="9"/>
        <v>72</v>
      </c>
      <c r="CJ41" s="17"/>
      <c r="CK41" s="18">
        <f t="shared" si="7"/>
        <v>1</v>
      </c>
    </row>
    <row r="42" spans="1:89">
      <c r="A42" s="43" t="s">
        <v>15</v>
      </c>
      <c r="B42" s="8"/>
      <c r="C42" s="8"/>
      <c r="D42" s="8"/>
      <c r="E42" s="8"/>
      <c r="F42" s="8"/>
      <c r="G42" s="8"/>
      <c r="H42" s="8"/>
      <c r="I42" s="8"/>
      <c r="J42" s="8"/>
      <c r="K42" s="8"/>
      <c r="L42" s="8"/>
      <c r="M42" s="8"/>
      <c r="N42" s="8"/>
      <c r="O42" s="8"/>
      <c r="P42" s="8"/>
      <c r="Q42" s="8"/>
      <c r="R42" s="8"/>
      <c r="S42" s="8"/>
      <c r="T42" s="8"/>
      <c r="U42" s="8"/>
      <c r="V42" s="8">
        <v>1</v>
      </c>
      <c r="W42" s="8"/>
      <c r="X42" s="8"/>
      <c r="Y42" s="8"/>
      <c r="Z42" s="8"/>
      <c r="AA42" s="8"/>
      <c r="AB42" s="8"/>
      <c r="AC42" s="8"/>
      <c r="AD42" s="8"/>
      <c r="AE42" s="8"/>
      <c r="AF42" s="8"/>
      <c r="AG42" s="8"/>
      <c r="AH42" s="8"/>
      <c r="AI42" s="8" t="s">
        <v>350</v>
      </c>
      <c r="AJ42" s="8">
        <v>1</v>
      </c>
      <c r="AK42" s="8"/>
      <c r="AL42" s="8" t="s">
        <v>350</v>
      </c>
      <c r="AM42" s="8"/>
      <c r="AN42" s="8"/>
      <c r="AO42" s="8"/>
      <c r="AQ42" s="8"/>
      <c r="AR42" s="8">
        <v>2</v>
      </c>
      <c r="AS42" s="8"/>
      <c r="AT42" s="8"/>
      <c r="AU42" s="8"/>
      <c r="AV42" s="8"/>
      <c r="AW42" s="32"/>
      <c r="AX42" s="30"/>
      <c r="AY42" s="30">
        <v>2</v>
      </c>
      <c r="AZ42" s="30">
        <v>2</v>
      </c>
      <c r="BA42" s="30" t="s">
        <v>55</v>
      </c>
      <c r="BB42" s="30">
        <v>1</v>
      </c>
      <c r="BC42" s="30">
        <v>3</v>
      </c>
      <c r="BD42" s="30"/>
      <c r="BE42" s="30"/>
      <c r="BF42" s="30">
        <v>3</v>
      </c>
      <c r="BG42" s="30">
        <v>2</v>
      </c>
      <c r="BH42" s="30">
        <v>6</v>
      </c>
      <c r="BI42" s="30"/>
      <c r="BJ42" s="30">
        <v>7</v>
      </c>
      <c r="BK42" s="30">
        <v>1</v>
      </c>
      <c r="BL42" s="30">
        <v>45</v>
      </c>
      <c r="BM42" s="30">
        <v>6</v>
      </c>
      <c r="BN42" s="30">
        <v>4</v>
      </c>
      <c r="BO42" s="30"/>
      <c r="BP42" s="30">
        <v>9</v>
      </c>
      <c r="BQ42" s="30"/>
      <c r="BR42" s="30">
        <v>6</v>
      </c>
      <c r="BS42" s="30">
        <v>381</v>
      </c>
      <c r="BT42" s="30"/>
      <c r="BU42" s="43"/>
      <c r="BW42" s="8">
        <f>SUM(B42:BT42)</f>
        <v>482</v>
      </c>
      <c r="BX42" s="8">
        <f>COUNT(B42:BT42)</f>
        <v>18</v>
      </c>
      <c r="BY42" s="8">
        <f>COUNTIF(B42:BT42,"CW")+COUNTIF(B42:BT42,"CP")+COUNTIF(B42:BT42,"X")</f>
        <v>3</v>
      </c>
      <c r="BZ42" s="8">
        <f>COUNT(B42:BT42)+COUNTIF(B42:BT42,"CW")+COUNTIF(B42:BT42,"CP")+COUNTIF(B42:BT42,"X")</f>
        <v>21</v>
      </c>
      <c r="CA42" s="52" t="str">
        <f t="shared" si="4"/>
        <v xml:space="preserve"> </v>
      </c>
      <c r="CB42" s="5"/>
      <c r="CD42" s="16">
        <f>MAX(B42:AW42)</f>
        <v>2</v>
      </c>
      <c r="CE42" s="1">
        <f>COUNT(B42:AW42)</f>
        <v>3</v>
      </c>
      <c r="CF42" s="1">
        <f>SUM(B42:AW42)</f>
        <v>4</v>
      </c>
      <c r="CG42" s="17"/>
      <c r="CH42" s="5">
        <f t="shared" si="5"/>
        <v>1</v>
      </c>
      <c r="CI42">
        <f t="shared" si="9"/>
        <v>2</v>
      </c>
      <c r="CJ42" s="17"/>
      <c r="CK42" s="18">
        <f t="shared" si="7"/>
        <v>1</v>
      </c>
    </row>
    <row r="43" spans="1:89">
      <c r="A43" s="43" t="s">
        <v>16</v>
      </c>
      <c r="B43" s="8"/>
      <c r="C43" s="8"/>
      <c r="D43" s="8"/>
      <c r="E43" s="8"/>
      <c r="F43" s="8"/>
      <c r="G43" s="8"/>
      <c r="H43" s="8"/>
      <c r="I43" s="8"/>
      <c r="J43" s="8"/>
      <c r="K43" s="8"/>
      <c r="L43" s="8"/>
      <c r="M43" s="8"/>
      <c r="N43" s="8"/>
      <c r="O43" s="8">
        <v>1</v>
      </c>
      <c r="P43" s="8"/>
      <c r="Q43" s="8"/>
      <c r="R43" s="8"/>
      <c r="S43" s="8"/>
      <c r="T43" s="8">
        <v>1</v>
      </c>
      <c r="U43" s="8"/>
      <c r="V43" s="8">
        <v>1</v>
      </c>
      <c r="W43" s="8">
        <v>3</v>
      </c>
      <c r="X43" s="8">
        <v>3</v>
      </c>
      <c r="Y43" s="8"/>
      <c r="Z43" s="8"/>
      <c r="AA43" s="8">
        <v>7</v>
      </c>
      <c r="AB43" s="8"/>
      <c r="AC43" s="8"/>
      <c r="AD43" s="8"/>
      <c r="AE43" s="8">
        <v>2</v>
      </c>
      <c r="AF43" s="8">
        <v>1</v>
      </c>
      <c r="AG43" s="8">
        <v>1</v>
      </c>
      <c r="AH43" s="8"/>
      <c r="AI43" s="8"/>
      <c r="AJ43" s="8">
        <v>7</v>
      </c>
      <c r="AK43" s="8"/>
      <c r="AL43" s="8"/>
      <c r="AM43" s="8"/>
      <c r="AN43" s="8">
        <v>3</v>
      </c>
      <c r="AO43" s="8">
        <v>2</v>
      </c>
      <c r="AQ43" s="8">
        <v>1</v>
      </c>
      <c r="AR43" s="8">
        <v>7</v>
      </c>
      <c r="AS43" s="8">
        <v>108</v>
      </c>
      <c r="AT43" s="8">
        <v>7</v>
      </c>
      <c r="AU43" s="8"/>
      <c r="AV43" s="8"/>
      <c r="AW43" s="30">
        <v>5</v>
      </c>
      <c r="AX43" s="30"/>
      <c r="AY43" s="30">
        <v>2</v>
      </c>
      <c r="AZ43" s="30"/>
      <c r="BA43" s="30"/>
      <c r="BB43" s="30">
        <v>3</v>
      </c>
      <c r="BC43" s="30">
        <v>12</v>
      </c>
      <c r="BD43" s="30"/>
      <c r="BE43" s="30">
        <v>1</v>
      </c>
      <c r="BF43" s="30">
        <v>41</v>
      </c>
      <c r="BG43" s="30"/>
      <c r="BH43" s="30">
        <v>14</v>
      </c>
      <c r="BI43" s="30">
        <v>7</v>
      </c>
      <c r="BJ43" s="30">
        <v>40</v>
      </c>
      <c r="BK43" s="30">
        <v>42</v>
      </c>
      <c r="BL43" s="30">
        <v>3</v>
      </c>
      <c r="BM43" s="30">
        <v>6</v>
      </c>
      <c r="BN43" s="30">
        <v>1</v>
      </c>
      <c r="BO43" s="30">
        <v>5</v>
      </c>
      <c r="BP43" s="30">
        <v>4</v>
      </c>
      <c r="BQ43" s="30">
        <v>5</v>
      </c>
      <c r="BR43" s="30" t="s">
        <v>272</v>
      </c>
      <c r="BS43" s="30"/>
      <c r="BT43" s="30"/>
      <c r="BU43" s="8"/>
      <c r="BW43" s="8">
        <f>SUM(B43:BT43)</f>
        <v>346</v>
      </c>
      <c r="BX43" s="8">
        <f>COUNT(B43:BT43)</f>
        <v>32</v>
      </c>
      <c r="BY43" s="8">
        <f>COUNTIF(B43:BT43,"CW")+COUNTIF(B43:BT43,"CP")+COUNTIF(B43:BT43,"X")</f>
        <v>1</v>
      </c>
      <c r="BZ43" s="8">
        <f>COUNT(B43:BT43)+COUNTIF(B43:BT43,"CW")+COUNTIF(B43:BT43,"CP")+COUNTIF(B43:BT43,"X")</f>
        <v>33</v>
      </c>
      <c r="CA43" s="52" t="str">
        <f t="shared" si="4"/>
        <v xml:space="preserve"> </v>
      </c>
      <c r="CB43" s="5"/>
      <c r="CC43" s="5"/>
      <c r="CD43" s="16">
        <f>MAX(B43:AW43)</f>
        <v>108</v>
      </c>
      <c r="CE43" s="1">
        <f>COUNT(B43:AW43)</f>
        <v>17</v>
      </c>
      <c r="CF43" s="1">
        <f>SUM(B43:AW43)</f>
        <v>160</v>
      </c>
      <c r="CG43" s="17"/>
      <c r="CH43" s="5">
        <f t="shared" si="5"/>
        <v>1</v>
      </c>
      <c r="CI43">
        <f t="shared" si="9"/>
        <v>128</v>
      </c>
      <c r="CJ43" s="17"/>
      <c r="CK43" s="18">
        <f t="shared" si="7"/>
        <v>1</v>
      </c>
    </row>
    <row r="44" spans="1:89">
      <c r="A44" s="43" t="s">
        <v>17</v>
      </c>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v>1</v>
      </c>
      <c r="AM44" s="8" t="s">
        <v>350</v>
      </c>
      <c r="AN44" s="8" t="s">
        <v>350</v>
      </c>
      <c r="AO44" s="8">
        <v>1</v>
      </c>
      <c r="AQ44" s="8"/>
      <c r="AR44" s="8"/>
      <c r="AS44" s="8"/>
      <c r="AT44" s="8"/>
      <c r="AU44" s="8"/>
      <c r="AV44" s="8"/>
      <c r="AW44" s="32"/>
      <c r="AX44" s="32"/>
      <c r="AY44" s="32"/>
      <c r="AZ44" s="32"/>
      <c r="BA44" s="32"/>
      <c r="BB44" s="32"/>
      <c r="BC44" s="30"/>
      <c r="BD44" s="32"/>
      <c r="BE44" s="32"/>
      <c r="BF44" s="32"/>
      <c r="BG44" s="32"/>
      <c r="BH44" s="32"/>
      <c r="BI44" s="32"/>
      <c r="BJ44" s="32"/>
      <c r="BK44" s="32"/>
      <c r="BL44" s="32"/>
      <c r="BM44" s="30"/>
      <c r="BN44" s="30"/>
      <c r="BO44" s="30"/>
      <c r="BP44" s="30"/>
      <c r="BQ44" s="30"/>
      <c r="BR44" s="30"/>
      <c r="BS44" s="30"/>
      <c r="BT44" s="30"/>
      <c r="BU44" s="43"/>
      <c r="BW44" s="8">
        <f>SUM(B44:BT44)</f>
        <v>2</v>
      </c>
      <c r="BX44" s="8">
        <f>COUNT(B44:BT44)</f>
        <v>2</v>
      </c>
      <c r="BY44" s="8">
        <f>COUNTIF(B44:BT44,"CW")+COUNTIF(B44:BT44,"CP")+COUNTIF(B44:BT44,"X")</f>
        <v>2</v>
      </c>
      <c r="BZ44" s="8">
        <f>COUNT(B44:BT44)+COUNTIF(B44:BT44,"CW")+COUNTIF(B44:BT44,"CP")+COUNTIF(B44:BT44,"X")</f>
        <v>4</v>
      </c>
      <c r="CA44" s="52" t="str">
        <f t="shared" si="4"/>
        <v xml:space="preserve"> </v>
      </c>
      <c r="CB44" s="5"/>
      <c r="CD44" s="16">
        <f>MAX(B44:AW44)</f>
        <v>1</v>
      </c>
      <c r="CE44" s="1">
        <f>COUNT(B44:AW44)</f>
        <v>2</v>
      </c>
      <c r="CF44" s="1">
        <f>SUM(B44:AW44)</f>
        <v>2</v>
      </c>
      <c r="CG44" s="17"/>
      <c r="CH44" s="5">
        <f t="shared" si="5"/>
        <v>1</v>
      </c>
      <c r="CI44">
        <f t="shared" si="9"/>
        <v>2</v>
      </c>
      <c r="CJ44" s="17"/>
      <c r="CK44" s="18">
        <f t="shared" si="7"/>
        <v>1</v>
      </c>
    </row>
    <row r="45" spans="1:89">
      <c r="A45" s="43" t="s">
        <v>225</v>
      </c>
      <c r="B45" s="8"/>
      <c r="C45" s="8"/>
      <c r="D45" s="8"/>
      <c r="E45" s="8"/>
      <c r="F45" s="8"/>
      <c r="G45" s="8"/>
      <c r="H45" s="8"/>
      <c r="I45" s="8"/>
      <c r="J45" s="8"/>
      <c r="K45" s="8"/>
      <c r="L45" s="8"/>
      <c r="M45" s="8"/>
      <c r="N45" s="8"/>
      <c r="O45" s="8"/>
      <c r="P45" s="8"/>
      <c r="Q45" s="8"/>
      <c r="R45" s="8"/>
      <c r="S45" s="8">
        <v>5</v>
      </c>
      <c r="T45" s="8">
        <v>1</v>
      </c>
      <c r="U45" s="8"/>
      <c r="V45" s="8"/>
      <c r="W45" s="8">
        <v>1</v>
      </c>
      <c r="X45" s="8">
        <v>3</v>
      </c>
      <c r="Y45" s="8"/>
      <c r="Z45" s="8"/>
      <c r="AA45" s="8"/>
      <c r="AB45" s="8"/>
      <c r="AC45" s="8">
        <v>1</v>
      </c>
      <c r="AD45" s="8">
        <v>1</v>
      </c>
      <c r="AE45" s="8"/>
      <c r="AF45" s="8"/>
      <c r="AG45" s="8"/>
      <c r="AH45" s="8"/>
      <c r="AI45" s="8"/>
      <c r="AJ45" s="8">
        <v>5</v>
      </c>
      <c r="AK45" s="8"/>
      <c r="AL45" s="8"/>
      <c r="AM45" s="8"/>
      <c r="AN45" s="8">
        <v>1</v>
      </c>
      <c r="AO45" s="8">
        <v>1</v>
      </c>
      <c r="AQ45" s="8"/>
      <c r="AR45" s="8"/>
      <c r="AS45" s="8"/>
      <c r="AT45" s="8"/>
      <c r="AU45" s="8"/>
      <c r="AV45" s="8"/>
      <c r="AW45" s="32"/>
      <c r="AX45" s="30"/>
      <c r="AY45" s="30"/>
      <c r="AZ45" s="30">
        <v>1</v>
      </c>
      <c r="BA45" s="30"/>
      <c r="BB45" s="30"/>
      <c r="BC45" s="30"/>
      <c r="BD45" s="32"/>
      <c r="BE45" s="32"/>
      <c r="BF45" s="32"/>
      <c r="BG45" s="32"/>
      <c r="BH45" s="32"/>
      <c r="BI45" s="32"/>
      <c r="BJ45" s="32"/>
      <c r="BK45" s="32"/>
      <c r="BL45" s="32"/>
      <c r="BM45" s="30"/>
      <c r="BN45" s="30"/>
      <c r="BO45" s="30"/>
      <c r="BP45" s="30">
        <v>2</v>
      </c>
      <c r="BQ45" s="30">
        <v>1</v>
      </c>
      <c r="BR45" s="30"/>
      <c r="BS45" s="30">
        <v>1</v>
      </c>
      <c r="BT45" s="30"/>
      <c r="BU45" s="43"/>
      <c r="BW45" s="8">
        <f>SUM(B45:BT45)</f>
        <v>24</v>
      </c>
      <c r="BX45" s="8">
        <f>COUNT(B45:BT45)</f>
        <v>13</v>
      </c>
      <c r="BY45" s="8">
        <f>COUNTIF(B45:BT45,"CW")+COUNTIF(B45:BT45,"CP")+COUNTIF(B45:BT45,"X")</f>
        <v>0</v>
      </c>
      <c r="BZ45" s="8">
        <f>COUNT(B45:BT45)+COUNTIF(B45:BT45,"CW")+COUNTIF(B45:BT45,"CP")+COUNTIF(B45:BT45,"X")</f>
        <v>13</v>
      </c>
      <c r="CA45" s="52" t="str">
        <f t="shared" si="4"/>
        <v xml:space="preserve"> </v>
      </c>
      <c r="CB45" s="5"/>
      <c r="CD45" s="16">
        <f>MAX(B45:AW45)</f>
        <v>5</v>
      </c>
      <c r="CE45" s="1">
        <f>COUNT(B45:AW45)</f>
        <v>9</v>
      </c>
      <c r="CF45" s="1">
        <f>SUM(B45:AW45)</f>
        <v>19</v>
      </c>
      <c r="CG45" s="17"/>
      <c r="CH45" s="5">
        <f t="shared" si="5"/>
        <v>1</v>
      </c>
      <c r="CI45">
        <f t="shared" si="9"/>
        <v>2</v>
      </c>
      <c r="CJ45" s="17"/>
      <c r="CK45" s="18">
        <f t="shared" si="7"/>
        <v>1</v>
      </c>
    </row>
    <row r="46" spans="1:89">
      <c r="A46" s="43" t="s">
        <v>18</v>
      </c>
      <c r="B46" s="8"/>
      <c r="C46" s="8"/>
      <c r="D46" s="8"/>
      <c r="E46" s="8"/>
      <c r="F46" s="8"/>
      <c r="G46" s="8"/>
      <c r="H46" s="8"/>
      <c r="I46" s="8"/>
      <c r="J46" s="8"/>
      <c r="K46" s="8"/>
      <c r="L46" s="8"/>
      <c r="M46" s="8"/>
      <c r="N46" s="8"/>
      <c r="O46" s="8"/>
      <c r="P46" s="8"/>
      <c r="Q46" s="8"/>
      <c r="R46" s="8">
        <v>6</v>
      </c>
      <c r="S46" s="8">
        <v>2</v>
      </c>
      <c r="T46" s="8"/>
      <c r="U46" s="8"/>
      <c r="V46" s="8">
        <v>2</v>
      </c>
      <c r="W46" s="8">
        <v>7</v>
      </c>
      <c r="X46" s="8">
        <v>1</v>
      </c>
      <c r="Y46" s="8"/>
      <c r="Z46" s="8"/>
      <c r="AA46" s="8"/>
      <c r="AB46" s="8">
        <v>1</v>
      </c>
      <c r="AC46" s="8"/>
      <c r="AD46" s="8"/>
      <c r="AE46" s="8"/>
      <c r="AF46" s="8"/>
      <c r="AG46" s="8"/>
      <c r="AH46" s="8"/>
      <c r="AI46" s="8"/>
      <c r="AJ46" s="8"/>
      <c r="AK46" s="8"/>
      <c r="AL46" s="8"/>
      <c r="AM46" s="8"/>
      <c r="AN46" s="8">
        <v>2</v>
      </c>
      <c r="AO46" s="8"/>
      <c r="AQ46" s="8"/>
      <c r="AR46" s="8"/>
      <c r="AS46" s="8"/>
      <c r="AT46" s="8">
        <v>7</v>
      </c>
      <c r="AU46" s="8"/>
      <c r="AV46" s="8"/>
      <c r="AW46" s="32"/>
      <c r="AX46" s="30"/>
      <c r="AY46" s="30">
        <v>1</v>
      </c>
      <c r="AZ46" s="30"/>
      <c r="BA46" s="30"/>
      <c r="BB46" s="30"/>
      <c r="BC46" s="30"/>
      <c r="BD46" s="30"/>
      <c r="BE46" s="30"/>
      <c r="BF46" s="30">
        <v>2</v>
      </c>
      <c r="BG46" s="30"/>
      <c r="BH46" s="30"/>
      <c r="BI46" s="30"/>
      <c r="BJ46" s="30"/>
      <c r="BK46" s="30"/>
      <c r="BL46" s="30"/>
      <c r="BM46" s="30"/>
      <c r="BN46" s="30"/>
      <c r="BO46" s="30"/>
      <c r="BP46" s="30"/>
      <c r="BQ46" s="30">
        <v>1</v>
      </c>
      <c r="BR46" s="30"/>
      <c r="BS46" s="30"/>
      <c r="BT46" s="30">
        <v>6</v>
      </c>
      <c r="BU46" s="43"/>
      <c r="BW46" s="8">
        <f>SUM(B46:BT46)</f>
        <v>38</v>
      </c>
      <c r="BX46" s="8">
        <f>COUNT(B46:BT46)</f>
        <v>12</v>
      </c>
      <c r="BY46" s="8">
        <f>COUNTIF(B46:BT46,"CW")+COUNTIF(B46:BT46,"CP")+COUNTIF(B46:BT46,"X")</f>
        <v>0</v>
      </c>
      <c r="BZ46" s="8">
        <f>COUNT(B46:BT46)+COUNTIF(B46:BT46,"CW")+COUNTIF(B46:BT46,"CP")+COUNTIF(B46:BT46,"X")</f>
        <v>12</v>
      </c>
      <c r="CA46" s="52" t="str">
        <f t="shared" si="4"/>
        <v xml:space="preserve"> </v>
      </c>
      <c r="CB46" s="5"/>
      <c r="CD46" s="16">
        <f>MAX(B46:AW46)</f>
        <v>7</v>
      </c>
      <c r="CE46" s="1">
        <f>COUNT(B46:AW46)</f>
        <v>8</v>
      </c>
      <c r="CF46" s="1">
        <f>SUM(B46:AW46)</f>
        <v>28</v>
      </c>
      <c r="CG46" s="17"/>
      <c r="CH46" s="5">
        <f t="shared" si="5"/>
        <v>1</v>
      </c>
      <c r="CI46">
        <f t="shared" si="9"/>
        <v>9</v>
      </c>
      <c r="CJ46" s="17"/>
      <c r="CK46" s="18">
        <f t="shared" si="7"/>
        <v>1</v>
      </c>
    </row>
    <row r="47" spans="1:89">
      <c r="A47" s="43" t="s">
        <v>19</v>
      </c>
      <c r="B47" s="8"/>
      <c r="C47" s="8"/>
      <c r="D47" s="8"/>
      <c r="E47" s="8"/>
      <c r="F47" s="8"/>
      <c r="G47" s="8"/>
      <c r="H47" s="8"/>
      <c r="I47" s="8"/>
      <c r="J47" s="8"/>
      <c r="K47" s="8"/>
      <c r="L47" s="8"/>
      <c r="M47" s="8"/>
      <c r="N47" s="8"/>
      <c r="O47" s="8"/>
      <c r="P47" s="8"/>
      <c r="Q47" s="8"/>
      <c r="R47" s="8"/>
      <c r="S47" s="8">
        <v>1</v>
      </c>
      <c r="T47" s="8">
        <v>4</v>
      </c>
      <c r="U47" s="8"/>
      <c r="V47" s="8"/>
      <c r="W47" s="8">
        <v>6</v>
      </c>
      <c r="X47" s="8"/>
      <c r="Y47" s="8"/>
      <c r="Z47" s="8">
        <v>3</v>
      </c>
      <c r="AA47" s="8"/>
      <c r="AB47" s="8"/>
      <c r="AC47" s="8"/>
      <c r="AD47" s="8"/>
      <c r="AE47" s="8"/>
      <c r="AF47" s="8"/>
      <c r="AG47" s="8"/>
      <c r="AH47" s="8"/>
      <c r="AI47" s="8"/>
      <c r="AJ47" s="8"/>
      <c r="AK47" s="8"/>
      <c r="AL47" s="8"/>
      <c r="AM47" s="8"/>
      <c r="AN47" s="8"/>
      <c r="AO47" s="8"/>
      <c r="AQ47" s="8"/>
      <c r="AR47" s="8">
        <v>1</v>
      </c>
      <c r="AS47" s="8"/>
      <c r="AT47" s="8"/>
      <c r="AU47" s="8">
        <v>1</v>
      </c>
      <c r="AV47" s="8"/>
      <c r="AW47" s="32"/>
      <c r="AX47" s="30">
        <v>2</v>
      </c>
      <c r="AY47" s="30"/>
      <c r="AZ47" s="30">
        <v>2</v>
      </c>
      <c r="BA47" s="30"/>
      <c r="BB47" s="30"/>
      <c r="BC47" s="30"/>
      <c r="BD47" s="30"/>
      <c r="BE47" s="30"/>
      <c r="BF47" s="30"/>
      <c r="BG47" s="30">
        <v>11</v>
      </c>
      <c r="BH47" s="30">
        <v>2</v>
      </c>
      <c r="BI47" s="30">
        <v>1</v>
      </c>
      <c r="BJ47" s="30">
        <v>1</v>
      </c>
      <c r="BK47" s="30"/>
      <c r="BL47" s="30"/>
      <c r="BM47" s="30"/>
      <c r="BN47" s="30"/>
      <c r="BO47" s="30" t="s">
        <v>272</v>
      </c>
      <c r="BP47" s="30">
        <v>11</v>
      </c>
      <c r="BQ47" s="30">
        <v>12</v>
      </c>
      <c r="BR47" s="30"/>
      <c r="BS47" s="30">
        <v>5</v>
      </c>
      <c r="BT47" s="30">
        <v>65</v>
      </c>
      <c r="BU47" s="43"/>
      <c r="BW47" s="8">
        <f>SUM(B47:BT47)</f>
        <v>128</v>
      </c>
      <c r="BX47" s="8">
        <f>COUNT(B47:BT47)</f>
        <v>16</v>
      </c>
      <c r="BY47" s="8">
        <f>COUNTIF(B47:BT47,"CW")+COUNTIF(B47:BT47,"CP")+COUNTIF(B47:BT47,"X")</f>
        <v>1</v>
      </c>
      <c r="BZ47" s="8">
        <f>COUNT(B47:BT47)+COUNTIF(B47:BT47,"CW")+COUNTIF(B47:BT47,"CP")+COUNTIF(B47:BT47,"X")</f>
        <v>17</v>
      </c>
      <c r="CA47" s="52" t="str">
        <f t="shared" si="4"/>
        <v xml:space="preserve"> </v>
      </c>
      <c r="CB47" s="5"/>
      <c r="CD47" s="16">
        <f>MAX(B47:AW47)</f>
        <v>6</v>
      </c>
      <c r="CE47" s="1">
        <f>COUNT(B47:AW47)</f>
        <v>6</v>
      </c>
      <c r="CF47" s="1">
        <f>SUM(B47:AW47)</f>
        <v>16</v>
      </c>
      <c r="CG47" s="17"/>
      <c r="CH47" s="5">
        <f t="shared" si="5"/>
        <v>1</v>
      </c>
      <c r="CI47">
        <f t="shared" si="9"/>
        <v>2</v>
      </c>
      <c r="CJ47" s="17"/>
      <c r="CK47" s="18">
        <f t="shared" si="7"/>
        <v>1</v>
      </c>
    </row>
    <row r="48" spans="1:89">
      <c r="A48" s="43" t="s">
        <v>154</v>
      </c>
      <c r="B48" s="8"/>
      <c r="C48" s="8"/>
      <c r="D48" s="8"/>
      <c r="E48" s="8"/>
      <c r="F48" s="8"/>
      <c r="G48" s="8"/>
      <c r="H48" s="8"/>
      <c r="I48" s="8"/>
      <c r="J48" s="8"/>
      <c r="K48" s="8"/>
      <c r="L48" s="8" t="s">
        <v>350</v>
      </c>
      <c r="M48" s="8">
        <v>5</v>
      </c>
      <c r="N48" s="8"/>
      <c r="O48" s="8"/>
      <c r="P48" s="8">
        <v>2</v>
      </c>
      <c r="Q48" s="8"/>
      <c r="R48" s="8"/>
      <c r="S48" s="8">
        <v>1</v>
      </c>
      <c r="T48" s="8">
        <v>3</v>
      </c>
      <c r="U48" s="8">
        <v>2</v>
      </c>
      <c r="V48" s="8"/>
      <c r="W48" s="8">
        <v>8</v>
      </c>
      <c r="X48" s="8" t="s">
        <v>350</v>
      </c>
      <c r="Y48" s="8">
        <v>1</v>
      </c>
      <c r="Z48" s="8"/>
      <c r="AA48" s="8"/>
      <c r="AB48" s="8">
        <v>3</v>
      </c>
      <c r="AC48" s="8"/>
      <c r="AD48" s="8"/>
      <c r="AE48" s="8"/>
      <c r="AF48" s="8"/>
      <c r="AG48" s="8"/>
      <c r="AH48" s="8"/>
      <c r="AI48" s="8"/>
      <c r="AJ48" s="8"/>
      <c r="AK48" s="8"/>
      <c r="AL48" s="8"/>
      <c r="AM48" s="6">
        <v>18</v>
      </c>
      <c r="AN48" s="8">
        <v>2</v>
      </c>
      <c r="AO48" s="8"/>
      <c r="AQ48" s="8"/>
      <c r="AR48" s="8">
        <v>1</v>
      </c>
      <c r="AS48" s="8"/>
      <c r="AT48" s="8">
        <v>4</v>
      </c>
      <c r="AU48" s="8">
        <v>5</v>
      </c>
      <c r="AV48" s="8">
        <v>1</v>
      </c>
      <c r="AW48" s="8">
        <v>4</v>
      </c>
      <c r="AX48" s="8"/>
      <c r="AY48" s="8"/>
      <c r="AZ48" s="8"/>
      <c r="BA48" s="8"/>
      <c r="BB48" s="8"/>
      <c r="BC48" s="8"/>
      <c r="BD48" s="8">
        <v>4</v>
      </c>
      <c r="BE48" s="8"/>
      <c r="BF48" s="8"/>
      <c r="BG48" s="8"/>
      <c r="BH48" s="30">
        <v>2</v>
      </c>
      <c r="BI48" s="8"/>
      <c r="BJ48" s="8"/>
      <c r="BK48" s="8"/>
      <c r="BL48" s="8"/>
      <c r="BM48" s="8"/>
      <c r="BN48" s="8"/>
      <c r="BO48" s="8">
        <v>1</v>
      </c>
      <c r="BP48" s="8"/>
      <c r="BQ48" s="8"/>
      <c r="BR48" s="8">
        <v>4</v>
      </c>
      <c r="BS48" s="8"/>
      <c r="BT48" s="8">
        <v>2</v>
      </c>
      <c r="BU48" s="8"/>
      <c r="BW48" s="8">
        <f>SUM(B48:BT48)</f>
        <v>73</v>
      </c>
      <c r="BX48" s="8">
        <f>COUNT(B48:BT48)</f>
        <v>20</v>
      </c>
      <c r="BY48" s="8">
        <f>COUNTIF(B48:BT48,"CW")+COUNTIF(B48:BT48,"CP")+COUNTIF(B48:BT48,"X")</f>
        <v>2</v>
      </c>
      <c r="BZ48" s="8">
        <f>COUNT(B48:BT48)+COUNTIF(B48:BT48,"CW")+COUNTIF(B48:BT48,"CP")+COUNTIF(B48:BT48,"X")</f>
        <v>22</v>
      </c>
      <c r="CA48" s="52" t="str">
        <f t="shared" si="4"/>
        <v xml:space="preserve"> </v>
      </c>
      <c r="CB48" s="5"/>
      <c r="CC48" s="5"/>
      <c r="CD48" s="16">
        <f>MAX(B48:AW48)</f>
        <v>18</v>
      </c>
      <c r="CE48" s="1">
        <f>COUNT(B48:AW48)</f>
        <v>15</v>
      </c>
      <c r="CF48" s="1">
        <f>SUM(B48:AW48)</f>
        <v>60</v>
      </c>
      <c r="CG48" s="17"/>
      <c r="CH48" s="5">
        <f t="shared" si="5"/>
        <v>1</v>
      </c>
      <c r="CI48">
        <f t="shared" si="9"/>
        <v>30</v>
      </c>
      <c r="CJ48" s="17"/>
      <c r="CK48" s="18">
        <f t="shared" si="7"/>
        <v>1</v>
      </c>
    </row>
    <row r="49" spans="1:89">
      <c r="A49" s="43" t="s">
        <v>155</v>
      </c>
      <c r="B49" s="8">
        <v>52</v>
      </c>
      <c r="C49" s="8">
        <v>63</v>
      </c>
      <c r="D49" s="8"/>
      <c r="E49" s="8"/>
      <c r="F49" s="8">
        <v>35</v>
      </c>
      <c r="G49" s="8">
        <v>144</v>
      </c>
      <c r="H49" s="8">
        <v>151</v>
      </c>
      <c r="I49" s="8">
        <v>14</v>
      </c>
      <c r="J49" s="8">
        <v>460</v>
      </c>
      <c r="K49" s="8">
        <v>219</v>
      </c>
      <c r="L49" s="8">
        <v>143</v>
      </c>
      <c r="M49" s="8">
        <v>643</v>
      </c>
      <c r="N49" s="8">
        <v>168</v>
      </c>
      <c r="O49" s="8">
        <v>132</v>
      </c>
      <c r="P49" s="8">
        <v>130</v>
      </c>
      <c r="Q49" s="8">
        <v>298</v>
      </c>
      <c r="R49" s="8">
        <v>262</v>
      </c>
      <c r="S49" s="8">
        <v>163</v>
      </c>
      <c r="T49" s="8">
        <v>276</v>
      </c>
      <c r="U49" s="8">
        <v>120</v>
      </c>
      <c r="V49" s="8">
        <v>370</v>
      </c>
      <c r="W49" s="8">
        <v>204</v>
      </c>
      <c r="X49" s="8">
        <v>225</v>
      </c>
      <c r="Y49" s="8">
        <v>99</v>
      </c>
      <c r="Z49" s="8">
        <v>299</v>
      </c>
      <c r="AA49" s="8">
        <v>143</v>
      </c>
      <c r="AB49" s="8">
        <v>220</v>
      </c>
      <c r="AC49" s="8">
        <v>103</v>
      </c>
      <c r="AD49" s="8">
        <v>115</v>
      </c>
      <c r="AE49" s="8">
        <v>299</v>
      </c>
      <c r="AF49" s="8">
        <v>128</v>
      </c>
      <c r="AG49" s="8">
        <v>147</v>
      </c>
      <c r="AH49" s="8">
        <v>179</v>
      </c>
      <c r="AI49" s="8">
        <v>221</v>
      </c>
      <c r="AJ49" s="8">
        <v>284</v>
      </c>
      <c r="AK49" s="8">
        <v>291</v>
      </c>
      <c r="AL49" s="8">
        <v>220</v>
      </c>
      <c r="AM49" s="8">
        <v>427</v>
      </c>
      <c r="AN49" s="8">
        <v>425</v>
      </c>
      <c r="AO49" s="8">
        <v>345</v>
      </c>
      <c r="AP49" s="8">
        <v>126</v>
      </c>
      <c r="AQ49" s="8">
        <v>250</v>
      </c>
      <c r="AR49" s="8">
        <v>164</v>
      </c>
      <c r="AS49" s="8">
        <v>191</v>
      </c>
      <c r="AT49" s="8">
        <v>152</v>
      </c>
      <c r="AU49" s="8">
        <v>348</v>
      </c>
      <c r="AV49" s="8">
        <v>561</v>
      </c>
      <c r="AW49" s="8">
        <v>306</v>
      </c>
      <c r="AX49" s="8">
        <v>383</v>
      </c>
      <c r="AY49" s="8">
        <v>443</v>
      </c>
      <c r="AZ49" s="8">
        <v>149</v>
      </c>
      <c r="BA49" s="8">
        <v>287</v>
      </c>
      <c r="BB49" s="8">
        <v>160</v>
      </c>
      <c r="BC49" s="8">
        <v>673</v>
      </c>
      <c r="BD49" s="8">
        <v>36</v>
      </c>
      <c r="BE49" s="8">
        <v>118</v>
      </c>
      <c r="BF49" s="8">
        <v>389</v>
      </c>
      <c r="BG49" s="8">
        <v>330</v>
      </c>
      <c r="BH49" s="8">
        <v>840</v>
      </c>
      <c r="BI49" s="8">
        <v>159</v>
      </c>
      <c r="BJ49" s="8">
        <v>219</v>
      </c>
      <c r="BK49" s="8">
        <v>62</v>
      </c>
      <c r="BL49" s="8">
        <v>124</v>
      </c>
      <c r="BM49" s="8">
        <v>524</v>
      </c>
      <c r="BN49" s="8">
        <v>285</v>
      </c>
      <c r="BO49" s="8">
        <v>206</v>
      </c>
      <c r="BP49" s="8">
        <v>79</v>
      </c>
      <c r="BQ49" s="8">
        <v>115</v>
      </c>
      <c r="BR49" s="8">
        <v>62</v>
      </c>
      <c r="BS49" s="8">
        <v>203</v>
      </c>
      <c r="BT49" s="8">
        <v>33</v>
      </c>
      <c r="BU49" s="8"/>
      <c r="BW49" s="8">
        <f>SUM(B49:BT49)</f>
        <v>16194</v>
      </c>
      <c r="BX49" s="8">
        <f>COUNT(B49:BT49)</f>
        <v>69</v>
      </c>
      <c r="BY49" s="8">
        <f>COUNTIF(B49:BT49,"CW")+COUNTIF(B49:BT49,"CP")+COUNTIF(B49:BT49,"X")</f>
        <v>0</v>
      </c>
      <c r="BZ49" s="8">
        <f>COUNT(B49:BT49)+COUNTIF(B49:BT49,"CW")+COUNTIF(B49:BT49,"CP")+COUNTIF(B49:BT49,"X")</f>
        <v>69</v>
      </c>
      <c r="CA49" s="52" t="str">
        <f t="shared" si="4"/>
        <v xml:space="preserve"> </v>
      </c>
      <c r="CB49" s="5"/>
      <c r="CC49" s="5"/>
      <c r="CD49" s="16">
        <f>MAX(B49:AW49)</f>
        <v>643</v>
      </c>
      <c r="CE49" s="1">
        <f>COUNT(B49:AW49)</f>
        <v>46</v>
      </c>
      <c r="CF49" s="1">
        <f>SUM(B49:AW49)</f>
        <v>10315</v>
      </c>
      <c r="CG49" s="17"/>
      <c r="CH49" s="5">
        <f t="shared" si="5"/>
        <v>1</v>
      </c>
      <c r="CI49">
        <f t="shared" si="9"/>
        <v>2648</v>
      </c>
      <c r="CJ49" s="17"/>
      <c r="CK49" s="18">
        <f t="shared" si="7"/>
        <v>1</v>
      </c>
    </row>
    <row r="50" spans="1:89">
      <c r="A50" s="43" t="s">
        <v>156</v>
      </c>
      <c r="B50" s="8"/>
      <c r="C50" s="8"/>
      <c r="D50" s="8"/>
      <c r="E50" s="8"/>
      <c r="F50" s="8"/>
      <c r="G50" s="8"/>
      <c r="H50" s="8"/>
      <c r="I50" s="8"/>
      <c r="J50" s="8"/>
      <c r="K50" s="8"/>
      <c r="L50" s="8"/>
      <c r="M50" s="8"/>
      <c r="N50" s="8"/>
      <c r="O50" s="8"/>
      <c r="P50" s="8">
        <v>1</v>
      </c>
      <c r="Q50" s="8">
        <v>2</v>
      </c>
      <c r="R50" s="8"/>
      <c r="S50" s="8">
        <v>1</v>
      </c>
      <c r="T50" s="8">
        <v>2</v>
      </c>
      <c r="U50" s="8">
        <v>1</v>
      </c>
      <c r="V50" s="8">
        <v>4</v>
      </c>
      <c r="W50" s="8">
        <v>2</v>
      </c>
      <c r="X50" s="8">
        <v>2</v>
      </c>
      <c r="Y50" s="8"/>
      <c r="Z50" s="8">
        <v>4</v>
      </c>
      <c r="AA50" s="8"/>
      <c r="AB50" s="8">
        <v>3</v>
      </c>
      <c r="AC50" s="8">
        <v>1</v>
      </c>
      <c r="AD50" s="8" t="s">
        <v>4</v>
      </c>
      <c r="AE50" s="8"/>
      <c r="AF50" s="8">
        <v>2</v>
      </c>
      <c r="AG50" s="8">
        <v>1</v>
      </c>
      <c r="AH50" s="8"/>
      <c r="AI50" s="8">
        <v>1</v>
      </c>
      <c r="AJ50" s="8"/>
      <c r="AK50" s="8">
        <v>6</v>
      </c>
      <c r="AL50" s="8"/>
      <c r="AM50" s="8"/>
      <c r="AN50" s="8"/>
      <c r="AO50" s="8">
        <v>1</v>
      </c>
      <c r="AQ50" s="8"/>
      <c r="AR50" s="8"/>
      <c r="AS50" s="8" t="s">
        <v>350</v>
      </c>
      <c r="AT50" s="8">
        <v>1</v>
      </c>
      <c r="AU50" s="8">
        <v>1</v>
      </c>
      <c r="AV50" s="8">
        <v>2</v>
      </c>
      <c r="AW50" s="8">
        <v>3</v>
      </c>
      <c r="AX50" s="8">
        <v>2</v>
      </c>
      <c r="AY50" s="8">
        <v>2</v>
      </c>
      <c r="AZ50" s="8">
        <v>4</v>
      </c>
      <c r="BA50" s="8" t="s">
        <v>55</v>
      </c>
      <c r="BB50" s="8">
        <v>8</v>
      </c>
      <c r="BC50" s="8">
        <v>2</v>
      </c>
      <c r="BD50" s="8">
        <v>2</v>
      </c>
      <c r="BE50" s="8">
        <v>1</v>
      </c>
      <c r="BF50" s="8">
        <v>3</v>
      </c>
      <c r="BG50" s="8">
        <v>1</v>
      </c>
      <c r="BH50" s="8">
        <v>7</v>
      </c>
      <c r="BI50" s="8">
        <v>1</v>
      </c>
      <c r="BJ50" s="30" t="s">
        <v>55</v>
      </c>
      <c r="BK50" s="8"/>
      <c r="BL50" s="8"/>
      <c r="BM50" s="8">
        <v>9</v>
      </c>
      <c r="BN50" s="8">
        <v>11</v>
      </c>
      <c r="BO50" s="82" t="s">
        <v>55</v>
      </c>
      <c r="BP50" s="8"/>
      <c r="BQ50" s="82" t="s">
        <v>272</v>
      </c>
      <c r="BR50" s="8">
        <v>10</v>
      </c>
      <c r="BS50" s="8">
        <v>4</v>
      </c>
      <c r="BT50" s="8"/>
      <c r="BU50" s="8"/>
      <c r="BW50" s="8">
        <f>SUM(B50:BT50)</f>
        <v>108</v>
      </c>
      <c r="BX50" s="8">
        <f>COUNT(B50:BT50)</f>
        <v>35</v>
      </c>
      <c r="BY50" s="8">
        <f>COUNTIF(B50:BT50,"CW")+COUNTIF(B50:BT50,"CP")+COUNTIF(B50:BT50,"X")</f>
        <v>5</v>
      </c>
      <c r="BZ50" s="8">
        <f>COUNT(B50:BT50)+COUNTIF(B50:BT50,"CW")+COUNTIF(B50:BT50,"CP")+COUNTIF(B50:BT50,"X")</f>
        <v>40</v>
      </c>
      <c r="CA50" s="52" t="str">
        <f t="shared" si="4"/>
        <v xml:space="preserve"> </v>
      </c>
      <c r="CB50" s="5"/>
      <c r="CC50" s="5"/>
      <c r="CD50" s="16">
        <f>MAX(B50:AW50)</f>
        <v>6</v>
      </c>
      <c r="CE50" s="1">
        <f>COUNT(B50:AW50)</f>
        <v>20</v>
      </c>
      <c r="CF50" s="1">
        <f>SUM(B50:AW50)</f>
        <v>41</v>
      </c>
      <c r="CG50" s="17"/>
      <c r="CH50" s="5">
        <f t="shared" si="5"/>
        <v>1</v>
      </c>
      <c r="CI50">
        <f t="shared" si="9"/>
        <v>3</v>
      </c>
      <c r="CJ50" s="17"/>
      <c r="CK50" s="18">
        <f t="shared" si="7"/>
        <v>1</v>
      </c>
    </row>
    <row r="51" spans="1:89">
      <c r="A51" s="43" t="s">
        <v>363</v>
      </c>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Q51" s="8"/>
      <c r="AR51" s="8"/>
      <c r="AS51" s="8"/>
      <c r="AT51" s="8"/>
      <c r="AU51" s="8"/>
      <c r="AV51" s="8"/>
      <c r="AW51" s="8"/>
      <c r="AX51" s="8"/>
      <c r="AY51" s="8"/>
      <c r="AZ51" s="8">
        <v>4</v>
      </c>
      <c r="BA51" s="8"/>
      <c r="BB51" s="8"/>
      <c r="BC51" s="8"/>
      <c r="BD51" s="8"/>
      <c r="BE51" s="8"/>
      <c r="BF51" s="8"/>
      <c r="BG51" s="8"/>
      <c r="BH51" s="8"/>
      <c r="BI51" s="8"/>
      <c r="BJ51" s="30"/>
      <c r="BK51" s="8"/>
      <c r="BL51" s="8"/>
      <c r="BM51" s="8"/>
      <c r="BN51" s="8"/>
      <c r="BO51" s="82"/>
      <c r="BP51" s="8"/>
      <c r="BQ51" s="82"/>
      <c r="BR51" s="8"/>
      <c r="BS51" s="8"/>
      <c r="BT51" s="8"/>
      <c r="BU51" s="8"/>
      <c r="BW51" s="8">
        <f>SUM(B51:BT51)</f>
        <v>4</v>
      </c>
      <c r="BX51" s="8">
        <f>COUNT(B51:BT51)</f>
        <v>1</v>
      </c>
      <c r="BY51" s="8">
        <f>COUNTIF(B51:BT51,"CW")+COUNTIF(B51:BT51,"CP")+COUNTIF(B51:BT51,"X")</f>
        <v>0</v>
      </c>
      <c r="BZ51" s="8">
        <f>COUNT(B51:BT51)+COUNTIF(B51:BT51,"CW")+COUNTIF(B51:BT51,"CP")+COUNTIF(B51:BT51,"X")</f>
        <v>1</v>
      </c>
      <c r="CA51" s="52" t="str">
        <f t="shared" si="4"/>
        <v xml:space="preserve"> </v>
      </c>
      <c r="CB51" s="5"/>
      <c r="CC51" s="5"/>
      <c r="CD51" s="16"/>
      <c r="CG51" s="17"/>
      <c r="CH51" s="5"/>
      <c r="CJ51" s="17"/>
      <c r="CK51" s="18"/>
    </row>
    <row r="52" spans="1:89">
      <c r="A52" s="43" t="s">
        <v>20</v>
      </c>
      <c r="B52" s="8"/>
      <c r="C52" s="8"/>
      <c r="D52" s="8"/>
      <c r="E52" s="8"/>
      <c r="F52" s="8"/>
      <c r="G52" s="8"/>
      <c r="H52" s="8"/>
      <c r="I52" s="8">
        <v>1</v>
      </c>
      <c r="J52" s="8">
        <v>21</v>
      </c>
      <c r="K52" s="8">
        <v>8</v>
      </c>
      <c r="L52" s="8"/>
      <c r="M52" s="8">
        <v>15</v>
      </c>
      <c r="N52" s="8">
        <v>2</v>
      </c>
      <c r="O52" s="8">
        <v>15</v>
      </c>
      <c r="P52" s="8">
        <v>12</v>
      </c>
      <c r="Q52" s="8"/>
      <c r="R52" s="8">
        <v>27</v>
      </c>
      <c r="S52" s="8">
        <v>4</v>
      </c>
      <c r="T52" s="8">
        <v>26</v>
      </c>
      <c r="U52" s="8">
        <v>15</v>
      </c>
      <c r="V52" s="8">
        <v>88</v>
      </c>
      <c r="W52" s="8">
        <v>34</v>
      </c>
      <c r="X52" s="8">
        <v>55</v>
      </c>
      <c r="Y52" s="8">
        <v>21</v>
      </c>
      <c r="Z52" s="8">
        <v>39</v>
      </c>
      <c r="AA52" s="8">
        <v>45</v>
      </c>
      <c r="AB52" s="8">
        <v>49</v>
      </c>
      <c r="AC52" s="8">
        <v>23</v>
      </c>
      <c r="AD52" s="8">
        <v>47</v>
      </c>
      <c r="AE52" s="8">
        <v>52</v>
      </c>
      <c r="AF52" s="8">
        <v>30</v>
      </c>
      <c r="AG52" s="8">
        <v>53</v>
      </c>
      <c r="AH52" s="8">
        <v>86</v>
      </c>
      <c r="AI52" s="8">
        <v>40</v>
      </c>
      <c r="AJ52" s="8">
        <v>52</v>
      </c>
      <c r="AK52" s="8">
        <v>46</v>
      </c>
      <c r="AL52" s="8">
        <v>52</v>
      </c>
      <c r="AM52" s="8">
        <v>77</v>
      </c>
      <c r="AN52" s="8">
        <v>55</v>
      </c>
      <c r="AO52" s="8">
        <v>70</v>
      </c>
      <c r="AP52" s="8">
        <v>25</v>
      </c>
      <c r="AQ52" s="8">
        <v>52</v>
      </c>
      <c r="AR52" s="8">
        <v>59</v>
      </c>
      <c r="AS52" s="8">
        <v>67</v>
      </c>
      <c r="AT52" s="6">
        <v>93</v>
      </c>
      <c r="AU52" s="6">
        <v>171</v>
      </c>
      <c r="AV52" s="8">
        <v>101</v>
      </c>
      <c r="AW52" s="8">
        <v>63</v>
      </c>
      <c r="AX52" s="8">
        <v>82</v>
      </c>
      <c r="AY52" s="8">
        <v>57</v>
      </c>
      <c r="AZ52" s="8">
        <v>167</v>
      </c>
      <c r="BA52" s="8">
        <v>62</v>
      </c>
      <c r="BB52" s="8">
        <v>109</v>
      </c>
      <c r="BC52" s="8">
        <v>72</v>
      </c>
      <c r="BD52" s="8">
        <v>19</v>
      </c>
      <c r="BE52" s="8">
        <v>166</v>
      </c>
      <c r="BF52" s="8">
        <v>176</v>
      </c>
      <c r="BG52" s="8">
        <v>160</v>
      </c>
      <c r="BH52" s="8">
        <v>202</v>
      </c>
      <c r="BI52" s="8">
        <v>276</v>
      </c>
      <c r="BJ52" s="8">
        <v>208</v>
      </c>
      <c r="BK52" s="8">
        <v>277</v>
      </c>
      <c r="BL52" s="8">
        <v>120</v>
      </c>
      <c r="BM52" s="8">
        <v>161</v>
      </c>
      <c r="BN52" s="8">
        <v>183</v>
      </c>
      <c r="BO52" s="8">
        <v>254</v>
      </c>
      <c r="BP52" s="8">
        <v>216</v>
      </c>
      <c r="BQ52" s="8">
        <v>157</v>
      </c>
      <c r="BR52" s="8">
        <v>247</v>
      </c>
      <c r="BS52" s="8">
        <v>287</v>
      </c>
      <c r="BT52" s="8">
        <v>237</v>
      </c>
      <c r="BU52" s="8"/>
      <c r="BW52" s="8">
        <f>SUM(B52:BT52)</f>
        <v>5686</v>
      </c>
      <c r="BX52" s="8">
        <f>COUNT(B52:BT52)</f>
        <v>62</v>
      </c>
      <c r="BY52" s="8">
        <f>COUNTIF(B52:BT52,"CW")+COUNTIF(B52:BT52,"CP")+COUNTIF(B52:BT52,"X")</f>
        <v>0</v>
      </c>
      <c r="BZ52" s="8">
        <f>COUNT(B52:BT52)+COUNTIF(B52:BT52,"CW")+COUNTIF(B52:BT52,"CP")+COUNTIF(B52:BT52,"X")</f>
        <v>62</v>
      </c>
      <c r="CA52" s="52" t="str">
        <f t="shared" si="4"/>
        <v xml:space="preserve"> </v>
      </c>
      <c r="CB52" s="5"/>
      <c r="CC52" s="5"/>
      <c r="CD52" s="16">
        <f>MAX(B52:AW52)</f>
        <v>171</v>
      </c>
      <c r="CE52" s="1">
        <f>COUNT(B52:AW52)</f>
        <v>39</v>
      </c>
      <c r="CF52" s="1">
        <f>SUM(B52:AW52)</f>
        <v>1791</v>
      </c>
      <c r="CG52" s="17"/>
      <c r="CH52" s="5">
        <f t="shared" si="5"/>
        <v>1</v>
      </c>
      <c r="CI52">
        <f t="shared" ref="CI52:CI65" si="10">SUM(AL52:AU52)</f>
        <v>721</v>
      </c>
      <c r="CJ52" s="17"/>
      <c r="CK52" s="18">
        <f t="shared" si="7"/>
        <v>1</v>
      </c>
    </row>
    <row r="53" spans="1:89">
      <c r="A53" s="43" t="s">
        <v>157</v>
      </c>
      <c r="B53" s="8"/>
      <c r="C53" s="8"/>
      <c r="D53" s="8"/>
      <c r="E53" s="8"/>
      <c r="F53" s="8"/>
      <c r="G53" s="8"/>
      <c r="H53" s="8"/>
      <c r="I53" s="8"/>
      <c r="J53" s="8"/>
      <c r="K53" s="8"/>
      <c r="L53" s="8"/>
      <c r="M53" s="8"/>
      <c r="N53" s="8"/>
      <c r="O53" s="8">
        <v>2</v>
      </c>
      <c r="P53" s="8"/>
      <c r="Q53" s="8"/>
      <c r="R53" s="8"/>
      <c r="S53" s="8">
        <v>1</v>
      </c>
      <c r="T53" s="8"/>
      <c r="U53" s="8"/>
      <c r="V53" s="8"/>
      <c r="W53" s="8"/>
      <c r="X53" s="8"/>
      <c r="Y53" s="8"/>
      <c r="Z53" s="8"/>
      <c r="AA53" s="8"/>
      <c r="AB53" s="8"/>
      <c r="AC53" s="8"/>
      <c r="AD53" s="8"/>
      <c r="AE53" s="8"/>
      <c r="AF53" s="8"/>
      <c r="AG53" s="8"/>
      <c r="AH53" s="8"/>
      <c r="AI53" s="8">
        <v>2</v>
      </c>
      <c r="AJ53" s="8">
        <v>2</v>
      </c>
      <c r="AK53" s="8">
        <v>1</v>
      </c>
      <c r="AL53" s="8">
        <v>1</v>
      </c>
      <c r="AM53" s="8">
        <v>1</v>
      </c>
      <c r="AN53" s="8">
        <v>4</v>
      </c>
      <c r="AO53" s="8">
        <v>2</v>
      </c>
      <c r="AP53" s="8">
        <v>5</v>
      </c>
      <c r="AQ53" s="8">
        <v>7</v>
      </c>
      <c r="AR53" s="8">
        <v>12</v>
      </c>
      <c r="AS53" s="8">
        <v>2</v>
      </c>
      <c r="AT53" s="8">
        <v>2</v>
      </c>
      <c r="AU53" s="8">
        <v>4</v>
      </c>
      <c r="AV53" s="8">
        <v>1</v>
      </c>
      <c r="AW53" s="8">
        <v>4</v>
      </c>
      <c r="AX53" s="8">
        <v>9</v>
      </c>
      <c r="AY53" s="8">
        <v>12</v>
      </c>
      <c r="AZ53" s="8">
        <v>5</v>
      </c>
      <c r="BA53" s="8" t="s">
        <v>55</v>
      </c>
      <c r="BB53" s="8">
        <v>4</v>
      </c>
      <c r="BC53" s="8">
        <v>5</v>
      </c>
      <c r="BD53" s="30" t="s">
        <v>55</v>
      </c>
      <c r="BE53" s="8">
        <v>3</v>
      </c>
      <c r="BF53" s="8">
        <v>3</v>
      </c>
      <c r="BG53" s="8">
        <v>2</v>
      </c>
      <c r="BH53" s="8">
        <v>7</v>
      </c>
      <c r="BI53" s="8">
        <v>24</v>
      </c>
      <c r="BJ53" s="8">
        <v>6</v>
      </c>
      <c r="BK53" s="8"/>
      <c r="BL53" s="8">
        <v>14</v>
      </c>
      <c r="BM53" s="8"/>
      <c r="BN53" s="8">
        <v>1</v>
      </c>
      <c r="BO53" s="8">
        <v>7</v>
      </c>
      <c r="BP53" s="8">
        <v>22</v>
      </c>
      <c r="BQ53" s="8">
        <v>4</v>
      </c>
      <c r="BR53" s="8">
        <v>24</v>
      </c>
      <c r="BS53" s="8">
        <v>7</v>
      </c>
      <c r="BT53" s="8">
        <v>3</v>
      </c>
      <c r="BU53" s="8"/>
      <c r="BW53" s="8">
        <f>SUM(B53:BT53)</f>
        <v>215</v>
      </c>
      <c r="BX53" s="8">
        <f>COUNT(B53:BT53)</f>
        <v>36</v>
      </c>
      <c r="BY53" s="8">
        <f>COUNTIF(B53:BT53,"CW")+COUNTIF(B53:BT53,"CP")+COUNTIF(B53:BT53,"X")</f>
        <v>2</v>
      </c>
      <c r="BZ53" s="8">
        <f>COUNT(B53:BT53)+COUNTIF(B53:BT53,"CW")+COUNTIF(B53:BT53,"CP")+COUNTIF(B53:BT53,"X")</f>
        <v>38</v>
      </c>
      <c r="CA53" s="52" t="str">
        <f t="shared" si="4"/>
        <v xml:space="preserve"> </v>
      </c>
      <c r="CB53" s="5"/>
      <c r="CC53" s="5"/>
      <c r="CD53" s="16">
        <f>MAX(B53:AW53)</f>
        <v>12</v>
      </c>
      <c r="CE53" s="1">
        <f>COUNT(B53:AW53)</f>
        <v>17</v>
      </c>
      <c r="CF53" s="1">
        <f>SUM(B53:AW53)</f>
        <v>53</v>
      </c>
      <c r="CG53" s="17"/>
      <c r="CH53" s="5">
        <f t="shared" si="5"/>
        <v>1</v>
      </c>
      <c r="CI53">
        <f t="shared" si="10"/>
        <v>40</v>
      </c>
      <c r="CJ53" s="17"/>
      <c r="CK53" s="18">
        <f t="shared" si="7"/>
        <v>1</v>
      </c>
    </row>
    <row r="54" spans="1:89">
      <c r="A54" s="43" t="s">
        <v>158</v>
      </c>
      <c r="B54" s="8"/>
      <c r="C54" s="8"/>
      <c r="D54" s="8"/>
      <c r="E54" s="8"/>
      <c r="F54" s="8"/>
      <c r="G54" s="8"/>
      <c r="H54" s="8">
        <v>2</v>
      </c>
      <c r="I54" s="8">
        <v>1</v>
      </c>
      <c r="J54" s="8">
        <v>20</v>
      </c>
      <c r="K54" s="8">
        <v>2</v>
      </c>
      <c r="L54" s="8" t="s">
        <v>350</v>
      </c>
      <c r="M54" s="8" t="s">
        <v>350</v>
      </c>
      <c r="N54" s="8">
        <v>12</v>
      </c>
      <c r="O54" s="8">
        <v>2</v>
      </c>
      <c r="P54" s="8">
        <v>12</v>
      </c>
      <c r="Q54" s="8">
        <v>19</v>
      </c>
      <c r="R54" s="8">
        <v>42</v>
      </c>
      <c r="S54" s="8">
        <v>36</v>
      </c>
      <c r="T54" s="8">
        <v>58</v>
      </c>
      <c r="U54" s="8">
        <v>59</v>
      </c>
      <c r="V54" s="8">
        <v>5</v>
      </c>
      <c r="W54" s="8">
        <v>12</v>
      </c>
      <c r="X54" s="8">
        <v>40</v>
      </c>
      <c r="Y54" s="8">
        <v>88</v>
      </c>
      <c r="Z54" s="8">
        <v>30</v>
      </c>
      <c r="AA54" s="8">
        <v>74</v>
      </c>
      <c r="AB54" s="8">
        <v>18</v>
      </c>
      <c r="AC54" s="8">
        <v>54</v>
      </c>
      <c r="AD54" s="8">
        <v>89</v>
      </c>
      <c r="AE54" s="8">
        <v>31</v>
      </c>
      <c r="AF54" s="8">
        <v>46</v>
      </c>
      <c r="AG54" s="8">
        <v>81</v>
      </c>
      <c r="AH54" s="8">
        <v>101</v>
      </c>
      <c r="AI54" s="8">
        <v>83</v>
      </c>
      <c r="AJ54" s="8">
        <v>238</v>
      </c>
      <c r="AK54" s="8">
        <v>64</v>
      </c>
      <c r="AL54" s="8">
        <v>77</v>
      </c>
      <c r="AM54" s="8">
        <v>61</v>
      </c>
      <c r="AN54" s="8">
        <v>55</v>
      </c>
      <c r="AO54" s="8">
        <v>37</v>
      </c>
      <c r="AP54" s="8">
        <v>5</v>
      </c>
      <c r="AQ54" s="8">
        <v>89</v>
      </c>
      <c r="AR54" s="8">
        <v>20</v>
      </c>
      <c r="AS54" s="8">
        <v>54</v>
      </c>
      <c r="AT54" s="8">
        <v>31</v>
      </c>
      <c r="AU54" s="8">
        <v>22</v>
      </c>
      <c r="AV54" s="8">
        <v>20</v>
      </c>
      <c r="AW54" s="8">
        <v>30</v>
      </c>
      <c r="AX54" s="8">
        <v>99</v>
      </c>
      <c r="AY54" s="8">
        <v>35</v>
      </c>
      <c r="AZ54" s="8">
        <v>25</v>
      </c>
      <c r="BA54" s="8">
        <v>44</v>
      </c>
      <c r="BB54" s="8">
        <v>57</v>
      </c>
      <c r="BC54" s="8">
        <v>59</v>
      </c>
      <c r="BD54" s="8">
        <v>11</v>
      </c>
      <c r="BE54" s="8">
        <v>30</v>
      </c>
      <c r="BF54" s="8">
        <v>151</v>
      </c>
      <c r="BG54" s="8">
        <v>93</v>
      </c>
      <c r="BH54" s="8">
        <v>91</v>
      </c>
      <c r="BI54" s="8">
        <v>11</v>
      </c>
      <c r="BJ54" s="8">
        <v>25</v>
      </c>
      <c r="BK54" s="8">
        <v>6</v>
      </c>
      <c r="BL54" s="8">
        <v>2</v>
      </c>
      <c r="BM54" s="8">
        <v>140</v>
      </c>
      <c r="BN54" s="8">
        <v>112</v>
      </c>
      <c r="BO54" s="8">
        <v>65</v>
      </c>
      <c r="BP54" s="8">
        <v>2</v>
      </c>
      <c r="BQ54" s="8">
        <v>48</v>
      </c>
      <c r="BR54" s="8">
        <v>8</v>
      </c>
      <c r="BS54" s="8">
        <v>26</v>
      </c>
      <c r="BT54" s="8">
        <v>2</v>
      </c>
      <c r="BU54" s="8"/>
      <c r="BW54" s="8">
        <f>SUM(B54:BT54)</f>
        <v>2962</v>
      </c>
      <c r="BX54" s="8">
        <f>COUNT(B54:BT54)</f>
        <v>63</v>
      </c>
      <c r="BY54" s="8">
        <f>COUNTIF(B54:BT54,"CW")+COUNTIF(B54:BT54,"CP")+COUNTIF(B54:BT54,"X")</f>
        <v>2</v>
      </c>
      <c r="BZ54" s="8">
        <f>COUNT(B54:BT54)+COUNTIF(B54:BT54,"CW")+COUNTIF(B54:BT54,"CP")+COUNTIF(B54:BT54,"X")</f>
        <v>65</v>
      </c>
      <c r="CA54" s="52" t="str">
        <f t="shared" si="4"/>
        <v xml:space="preserve"> </v>
      </c>
      <c r="CB54" s="5"/>
      <c r="CC54" s="5"/>
      <c r="CD54" s="16">
        <f>MAX(B54:AW54)</f>
        <v>238</v>
      </c>
      <c r="CE54" s="1">
        <f>COUNT(B54:AW54)</f>
        <v>40</v>
      </c>
      <c r="CF54" s="1">
        <f>SUM(B54:AW54)</f>
        <v>1820</v>
      </c>
      <c r="CG54" s="17"/>
      <c r="CH54" s="5">
        <f t="shared" si="5"/>
        <v>1</v>
      </c>
      <c r="CI54">
        <f t="shared" si="10"/>
        <v>451</v>
      </c>
      <c r="CJ54" s="17"/>
      <c r="CK54" s="18">
        <f t="shared" si="7"/>
        <v>1</v>
      </c>
    </row>
    <row r="55" spans="1:89">
      <c r="A55" s="43" t="s">
        <v>159</v>
      </c>
      <c r="B55" s="8"/>
      <c r="C55" s="8"/>
      <c r="D55" s="8"/>
      <c r="E55" s="8"/>
      <c r="F55" s="8"/>
      <c r="G55" s="8">
        <v>5</v>
      </c>
      <c r="H55" s="8" t="s">
        <v>350</v>
      </c>
      <c r="I55" s="8" t="s">
        <v>350</v>
      </c>
      <c r="J55" s="8">
        <v>9</v>
      </c>
      <c r="K55" s="8"/>
      <c r="L55" s="8">
        <v>1</v>
      </c>
      <c r="M55" s="8">
        <v>7</v>
      </c>
      <c r="N55" s="8">
        <v>1</v>
      </c>
      <c r="O55" s="8">
        <v>3</v>
      </c>
      <c r="P55" s="8"/>
      <c r="Q55" s="8">
        <v>1</v>
      </c>
      <c r="R55" s="8">
        <v>4</v>
      </c>
      <c r="S55" s="8">
        <v>33</v>
      </c>
      <c r="T55" s="8">
        <v>31</v>
      </c>
      <c r="U55" s="8">
        <v>26</v>
      </c>
      <c r="V55" s="8"/>
      <c r="W55" s="8">
        <v>48</v>
      </c>
      <c r="X55" s="8">
        <v>27</v>
      </c>
      <c r="Y55" s="8">
        <v>7</v>
      </c>
      <c r="Z55" s="8">
        <v>39</v>
      </c>
      <c r="AA55" s="8">
        <v>20</v>
      </c>
      <c r="AB55" s="8">
        <v>16</v>
      </c>
      <c r="AC55" s="8">
        <v>7</v>
      </c>
      <c r="AD55" s="8">
        <v>7</v>
      </c>
      <c r="AE55" s="8">
        <v>25</v>
      </c>
      <c r="AF55" s="8">
        <v>37</v>
      </c>
      <c r="AG55" s="8">
        <v>35</v>
      </c>
      <c r="AH55" s="8">
        <v>13</v>
      </c>
      <c r="AI55" s="8">
        <v>46</v>
      </c>
      <c r="AJ55" s="8">
        <v>79</v>
      </c>
      <c r="AK55" s="8">
        <v>198</v>
      </c>
      <c r="AL55" s="8">
        <v>43</v>
      </c>
      <c r="AM55" s="8">
        <v>58</v>
      </c>
      <c r="AN55" s="8">
        <v>82</v>
      </c>
      <c r="AO55" s="8">
        <v>69</v>
      </c>
      <c r="AP55" s="8">
        <v>17</v>
      </c>
      <c r="AQ55" s="8">
        <v>39</v>
      </c>
      <c r="AR55" s="8">
        <v>89</v>
      </c>
      <c r="AS55" s="8">
        <v>26</v>
      </c>
      <c r="AT55" s="8">
        <v>111</v>
      </c>
      <c r="AU55" s="8">
        <v>134</v>
      </c>
      <c r="AV55" s="8">
        <v>85</v>
      </c>
      <c r="AW55" s="8">
        <v>87</v>
      </c>
      <c r="AX55" s="8">
        <v>172</v>
      </c>
      <c r="AY55" s="8">
        <v>117</v>
      </c>
      <c r="AZ55" s="8">
        <v>46</v>
      </c>
      <c r="BA55" s="8">
        <v>77</v>
      </c>
      <c r="BB55" s="8">
        <v>56</v>
      </c>
      <c r="BC55" s="8">
        <v>147</v>
      </c>
      <c r="BD55" s="8">
        <v>31</v>
      </c>
      <c r="BE55" s="8">
        <v>36</v>
      </c>
      <c r="BF55" s="8">
        <v>38</v>
      </c>
      <c r="BG55" s="8">
        <v>79</v>
      </c>
      <c r="BH55" s="8">
        <v>112</v>
      </c>
      <c r="BI55" s="8">
        <v>92</v>
      </c>
      <c r="BJ55" s="8">
        <v>147</v>
      </c>
      <c r="BK55" s="8">
        <v>75</v>
      </c>
      <c r="BL55" s="8">
        <v>40</v>
      </c>
      <c r="BM55" s="8">
        <v>73</v>
      </c>
      <c r="BN55" s="8">
        <v>201</v>
      </c>
      <c r="BO55" s="8">
        <v>44</v>
      </c>
      <c r="BP55" s="8">
        <v>14</v>
      </c>
      <c r="BQ55" s="8">
        <v>114</v>
      </c>
      <c r="BR55" s="8">
        <v>57</v>
      </c>
      <c r="BS55" s="8">
        <v>50</v>
      </c>
      <c r="BT55" s="8">
        <v>26</v>
      </c>
      <c r="BU55" s="8"/>
      <c r="BW55" s="8">
        <f>SUM(B55:BT55)</f>
        <v>3409</v>
      </c>
      <c r="BX55" s="8">
        <f>COUNT(B55:BT55)</f>
        <v>61</v>
      </c>
      <c r="BY55" s="8">
        <f>COUNTIF(B55:BT55,"CW")+COUNTIF(B55:BT55,"CP")+COUNTIF(B55:BT55,"X")</f>
        <v>2</v>
      </c>
      <c r="BZ55" s="8">
        <f>COUNT(B55:BT55)+COUNTIF(B55:BT55,"CW")+COUNTIF(B55:BT55,"CP")+COUNTIF(B55:BT55,"X")</f>
        <v>63</v>
      </c>
      <c r="CA55" s="52" t="str">
        <f t="shared" si="4"/>
        <v xml:space="preserve"> </v>
      </c>
      <c r="CB55" s="5"/>
      <c r="CC55" s="5"/>
      <c r="CD55" s="16">
        <f>MAX(B55:AW55)</f>
        <v>198</v>
      </c>
      <c r="CE55" s="1">
        <f>COUNT(B55:AW55)</f>
        <v>38</v>
      </c>
      <c r="CF55" s="1">
        <f>SUM(B55:AW55)</f>
        <v>1565</v>
      </c>
      <c r="CG55" s="17"/>
      <c r="CH55" s="5">
        <f t="shared" si="5"/>
        <v>1</v>
      </c>
      <c r="CI55">
        <f t="shared" si="10"/>
        <v>668</v>
      </c>
      <c r="CJ55" s="17"/>
      <c r="CK55" s="18">
        <f t="shared" si="7"/>
        <v>1</v>
      </c>
    </row>
    <row r="56" spans="1:89">
      <c r="A56" s="43" t="s">
        <v>21</v>
      </c>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Q56" s="8"/>
      <c r="AR56" s="8"/>
      <c r="AS56" s="8"/>
      <c r="AT56" s="8"/>
      <c r="AU56" s="6">
        <v>1</v>
      </c>
      <c r="AV56" s="8"/>
      <c r="AW56" s="43"/>
      <c r="AX56" s="43"/>
      <c r="AY56" s="43"/>
      <c r="AZ56" s="43"/>
      <c r="BA56" s="43" t="s">
        <v>55</v>
      </c>
      <c r="BB56" s="43"/>
      <c r="BC56" s="8"/>
      <c r="BD56" s="43"/>
      <c r="BE56" s="43"/>
      <c r="BF56" s="43"/>
      <c r="BG56" s="43"/>
      <c r="BH56" s="43"/>
      <c r="BI56" s="43"/>
      <c r="BJ56" s="43"/>
      <c r="BK56" s="43"/>
      <c r="BL56" s="43"/>
      <c r="BM56" s="8"/>
      <c r="BN56" s="8"/>
      <c r="BO56" s="8"/>
      <c r="BP56" s="8"/>
      <c r="BQ56" s="8"/>
      <c r="BR56" s="8"/>
      <c r="BS56" s="8"/>
      <c r="BT56" s="8"/>
      <c r="BU56" s="43"/>
      <c r="BW56" s="8">
        <f>SUM(B56:BT56)</f>
        <v>1</v>
      </c>
      <c r="BX56" s="8">
        <f>COUNT(B56:BT56)</f>
        <v>1</v>
      </c>
      <c r="BY56" s="8">
        <f>COUNTIF(B56:BT56,"CW")+COUNTIF(B56:BT56,"CP")+COUNTIF(B56:BT56,"X")</f>
        <v>1</v>
      </c>
      <c r="BZ56" s="8">
        <f>COUNT(B56:BT56)+COUNTIF(B56:BT56,"CW")+COUNTIF(B56:BT56,"CP")+COUNTIF(B56:BT56,"X")</f>
        <v>2</v>
      </c>
      <c r="CA56" s="52" t="str">
        <f t="shared" si="4"/>
        <v xml:space="preserve"> </v>
      </c>
      <c r="CB56" s="5"/>
      <c r="CD56" s="16">
        <f>MAX(B56:AW56)</f>
        <v>1</v>
      </c>
      <c r="CE56" s="1">
        <f>COUNT(B56:AW56)</f>
        <v>1</v>
      </c>
      <c r="CF56" s="1">
        <f>SUM(B56:AW56)</f>
        <v>1</v>
      </c>
      <c r="CG56" s="17"/>
      <c r="CH56" s="5">
        <f t="shared" si="5"/>
        <v>1</v>
      </c>
      <c r="CI56">
        <f t="shared" si="10"/>
        <v>1</v>
      </c>
      <c r="CJ56" s="17"/>
      <c r="CK56" s="18">
        <f t="shared" si="7"/>
        <v>1</v>
      </c>
    </row>
    <row r="57" spans="1:89">
      <c r="A57" s="54" t="s">
        <v>22</v>
      </c>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Q57" s="8"/>
      <c r="AR57" s="8"/>
      <c r="AS57" s="8"/>
      <c r="AT57" s="6" t="s">
        <v>350</v>
      </c>
      <c r="AU57" s="8"/>
      <c r="AV57" s="8"/>
      <c r="AW57" s="43"/>
      <c r="AX57" s="8"/>
      <c r="AY57" s="8"/>
      <c r="AZ57" s="8"/>
      <c r="BA57" s="8"/>
      <c r="BB57" s="8"/>
      <c r="BC57" s="8"/>
      <c r="BD57" s="8"/>
      <c r="BE57" s="8"/>
      <c r="BF57" s="8"/>
      <c r="BG57" s="8">
        <v>2</v>
      </c>
      <c r="BH57" s="8">
        <v>1</v>
      </c>
      <c r="BI57" s="8">
        <v>5</v>
      </c>
      <c r="BJ57" s="8">
        <v>8</v>
      </c>
      <c r="BK57" s="8">
        <v>11</v>
      </c>
      <c r="BL57" s="8"/>
      <c r="BM57" s="82" t="s">
        <v>272</v>
      </c>
      <c r="BN57" s="8">
        <v>28</v>
      </c>
      <c r="BO57" s="8">
        <v>14</v>
      </c>
      <c r="BP57" s="8">
        <v>8</v>
      </c>
      <c r="BQ57" s="8">
        <v>3</v>
      </c>
      <c r="BR57" s="8">
        <v>28</v>
      </c>
      <c r="BS57" s="8">
        <v>21</v>
      </c>
      <c r="BT57" s="8">
        <v>1</v>
      </c>
      <c r="BU57" s="43"/>
      <c r="BW57" s="8">
        <f>SUM(B57:BT57)</f>
        <v>130</v>
      </c>
      <c r="BX57" s="8">
        <f>COUNT(B57:BT57)</f>
        <v>12</v>
      </c>
      <c r="BY57" s="8">
        <f>COUNTIF(B57:BT57,"CW")+COUNTIF(B57:BT57,"CP")+COUNTIF(B57:BT57,"X")</f>
        <v>2</v>
      </c>
      <c r="BZ57" s="8">
        <f>COUNT(B57:BT57)+COUNTIF(B57:BT57,"CW")+COUNTIF(B57:BT57,"CP")+COUNTIF(B57:BT57,"X")</f>
        <v>14</v>
      </c>
      <c r="CA57" s="52" t="str">
        <f t="shared" si="4"/>
        <v xml:space="preserve"> </v>
      </c>
      <c r="CB57" s="5"/>
      <c r="CD57" s="16">
        <f>MAX(B57:AW57)</f>
        <v>0</v>
      </c>
      <c r="CE57" s="1">
        <f>COUNT(B57:AW57)</f>
        <v>0</v>
      </c>
      <c r="CF57" s="1">
        <f>SUM(B57:AW57)</f>
        <v>0</v>
      </c>
      <c r="CG57" s="17"/>
      <c r="CH57" s="5" t="b">
        <f t="shared" si="5"/>
        <v>0</v>
      </c>
      <c r="CI57">
        <f t="shared" si="10"/>
        <v>0</v>
      </c>
      <c r="CJ57" s="17"/>
      <c r="CK57" s="18" t="b">
        <f t="shared" si="7"/>
        <v>0</v>
      </c>
    </row>
    <row r="58" spans="1:89">
      <c r="A58" s="43" t="s">
        <v>23</v>
      </c>
      <c r="B58" s="8"/>
      <c r="C58" s="8"/>
      <c r="D58" s="8"/>
      <c r="E58" s="8"/>
      <c r="F58" s="8"/>
      <c r="G58" s="8"/>
      <c r="H58" s="8" t="s">
        <v>350</v>
      </c>
      <c r="I58" s="8" t="s">
        <v>350</v>
      </c>
      <c r="J58" s="8">
        <v>3</v>
      </c>
      <c r="K58" s="8" t="s">
        <v>350</v>
      </c>
      <c r="L58" s="8"/>
      <c r="M58" s="8">
        <v>1</v>
      </c>
      <c r="N58" s="8"/>
      <c r="O58" s="8"/>
      <c r="P58" s="8">
        <v>1</v>
      </c>
      <c r="Q58" s="8" t="s">
        <v>350</v>
      </c>
      <c r="R58" s="8"/>
      <c r="S58" s="8" t="s">
        <v>350</v>
      </c>
      <c r="T58" s="8">
        <v>1</v>
      </c>
      <c r="U58" s="8">
        <v>1</v>
      </c>
      <c r="V58" s="8"/>
      <c r="W58" s="8">
        <v>2</v>
      </c>
      <c r="X58" s="8">
        <v>1</v>
      </c>
      <c r="Y58" s="8">
        <v>1</v>
      </c>
      <c r="Z58" s="8" t="s">
        <v>350</v>
      </c>
      <c r="AA58" s="8"/>
      <c r="AB58" s="8">
        <v>2</v>
      </c>
      <c r="AC58" s="8">
        <v>2</v>
      </c>
      <c r="AD58" s="8">
        <v>1</v>
      </c>
      <c r="AE58" s="8">
        <v>4</v>
      </c>
      <c r="AF58" s="8">
        <v>1</v>
      </c>
      <c r="AG58" s="8">
        <v>1</v>
      </c>
      <c r="AH58" s="8">
        <v>1</v>
      </c>
      <c r="AI58" s="8">
        <v>1</v>
      </c>
      <c r="AJ58" s="8">
        <v>3</v>
      </c>
      <c r="AK58" s="8">
        <v>3</v>
      </c>
      <c r="AL58" s="8" t="s">
        <v>350</v>
      </c>
      <c r="AM58" s="6">
        <v>5</v>
      </c>
      <c r="AN58" s="8">
        <v>3</v>
      </c>
      <c r="AO58" s="8" t="s">
        <v>350</v>
      </c>
      <c r="AP58" s="8">
        <v>1</v>
      </c>
      <c r="AQ58" s="8"/>
      <c r="AR58" s="8">
        <v>3</v>
      </c>
      <c r="AS58" s="8">
        <v>1</v>
      </c>
      <c r="AT58" s="8">
        <v>2</v>
      </c>
      <c r="AU58" s="8">
        <v>2</v>
      </c>
      <c r="AV58" s="8">
        <v>3</v>
      </c>
      <c r="AW58" s="8">
        <v>3</v>
      </c>
      <c r="AX58" s="8">
        <v>3</v>
      </c>
      <c r="AY58" s="8">
        <v>4</v>
      </c>
      <c r="AZ58" s="8">
        <v>11</v>
      </c>
      <c r="BA58" s="8">
        <v>5</v>
      </c>
      <c r="BB58" s="8">
        <v>15</v>
      </c>
      <c r="BC58" s="8">
        <v>10</v>
      </c>
      <c r="BD58" s="8">
        <v>8</v>
      </c>
      <c r="BE58" s="8">
        <v>3</v>
      </c>
      <c r="BF58" s="8">
        <v>21</v>
      </c>
      <c r="BG58" s="8">
        <v>12</v>
      </c>
      <c r="BH58" s="8">
        <v>22</v>
      </c>
      <c r="BI58" s="8">
        <v>16</v>
      </c>
      <c r="BJ58" s="8">
        <v>53</v>
      </c>
      <c r="BK58" s="8">
        <v>26</v>
      </c>
      <c r="BL58" s="8">
        <v>36</v>
      </c>
      <c r="BM58" s="8">
        <v>16</v>
      </c>
      <c r="BN58" s="8">
        <v>30</v>
      </c>
      <c r="BO58" s="8">
        <v>30</v>
      </c>
      <c r="BP58" s="8">
        <v>30</v>
      </c>
      <c r="BQ58" s="8">
        <v>32</v>
      </c>
      <c r="BR58" s="8">
        <v>68</v>
      </c>
      <c r="BS58" s="8">
        <v>58</v>
      </c>
      <c r="BT58" s="8">
        <v>30</v>
      </c>
      <c r="BU58" s="8"/>
      <c r="BW58" s="8">
        <f>SUM(B58:BT58)</f>
        <v>592</v>
      </c>
      <c r="BX58" s="8">
        <f>COUNT(B58:BT58)</f>
        <v>50</v>
      </c>
      <c r="BY58" s="8">
        <f>COUNTIF(B58:BT58,"CW")+COUNTIF(B58:BT58,"CP")+COUNTIF(B58:BT58,"X")</f>
        <v>8</v>
      </c>
      <c r="BZ58" s="8">
        <f>COUNT(B58:BT58)+COUNTIF(B58:BT58,"CW")+COUNTIF(B58:BT58,"CP")+COUNTIF(B58:BT58,"X")</f>
        <v>58</v>
      </c>
      <c r="CA58" s="52" t="str">
        <f t="shared" si="4"/>
        <v xml:space="preserve"> </v>
      </c>
      <c r="CB58" s="5"/>
      <c r="CC58" s="5"/>
      <c r="CD58" s="16">
        <f>MAX(B58:AW58)</f>
        <v>5</v>
      </c>
      <c r="CE58" s="1">
        <f>COUNT(B58:AW58)</f>
        <v>27</v>
      </c>
      <c r="CF58" s="1">
        <f>SUM(B58:AW58)</f>
        <v>53</v>
      </c>
      <c r="CG58" s="17"/>
      <c r="CH58" s="5">
        <f t="shared" si="5"/>
        <v>1</v>
      </c>
      <c r="CI58">
        <f t="shared" si="10"/>
        <v>17</v>
      </c>
      <c r="CJ58" s="17"/>
      <c r="CK58" s="18">
        <f t="shared" si="7"/>
        <v>1</v>
      </c>
    </row>
    <row r="59" spans="1:89">
      <c r="A59" s="43" t="s">
        <v>160</v>
      </c>
      <c r="B59" s="8"/>
      <c r="C59" s="8"/>
      <c r="D59" s="8"/>
      <c r="E59" s="8"/>
      <c r="F59" s="8"/>
      <c r="G59" s="8"/>
      <c r="H59" s="8"/>
      <c r="I59" s="8"/>
      <c r="J59" s="8"/>
      <c r="K59" s="8"/>
      <c r="L59" s="8"/>
      <c r="M59" s="8"/>
      <c r="N59" s="8"/>
      <c r="O59" s="8"/>
      <c r="P59" s="8"/>
      <c r="Q59" s="8"/>
      <c r="R59" s="8"/>
      <c r="S59" s="8"/>
      <c r="T59" s="8"/>
      <c r="U59" s="8"/>
      <c r="V59" s="8"/>
      <c r="W59" s="8"/>
      <c r="X59" s="8"/>
      <c r="Y59" s="8">
        <v>1</v>
      </c>
      <c r="Z59" s="8"/>
      <c r="AA59" s="8"/>
      <c r="AB59" s="8"/>
      <c r="AC59" s="8"/>
      <c r="AD59" s="8" t="s">
        <v>350</v>
      </c>
      <c r="AE59" s="8"/>
      <c r="AF59" s="8">
        <v>1</v>
      </c>
      <c r="AG59" s="8">
        <v>1</v>
      </c>
      <c r="AH59" s="8">
        <v>1</v>
      </c>
      <c r="AI59" s="8"/>
      <c r="AJ59" s="8">
        <v>1</v>
      </c>
      <c r="AK59" s="8">
        <v>1</v>
      </c>
      <c r="AL59" s="8"/>
      <c r="AM59" s="8"/>
      <c r="AN59" s="8">
        <v>1</v>
      </c>
      <c r="AO59" s="8">
        <v>2</v>
      </c>
      <c r="AP59" s="8">
        <v>2</v>
      </c>
      <c r="AQ59" s="8" t="s">
        <v>350</v>
      </c>
      <c r="AR59" s="8">
        <v>2</v>
      </c>
      <c r="AS59" s="8" t="s">
        <v>350</v>
      </c>
      <c r="AT59" s="8">
        <v>1</v>
      </c>
      <c r="AU59" s="8" t="s">
        <v>350</v>
      </c>
      <c r="AV59" s="8"/>
      <c r="AW59" s="8">
        <v>1</v>
      </c>
      <c r="AX59" s="8">
        <v>1</v>
      </c>
      <c r="AY59" s="8">
        <v>3</v>
      </c>
      <c r="AZ59" s="8" t="s">
        <v>55</v>
      </c>
      <c r="BA59" s="8">
        <v>1</v>
      </c>
      <c r="BB59" s="8"/>
      <c r="BC59" s="8"/>
      <c r="BD59" s="8">
        <v>1</v>
      </c>
      <c r="BE59" s="8"/>
      <c r="BF59" s="8">
        <v>1</v>
      </c>
      <c r="BG59" s="8"/>
      <c r="BH59" s="8">
        <v>1</v>
      </c>
      <c r="BI59" s="8"/>
      <c r="BJ59" s="8">
        <v>3</v>
      </c>
      <c r="BK59" s="8"/>
      <c r="BL59" s="8">
        <v>2</v>
      </c>
      <c r="BM59" s="8">
        <v>5</v>
      </c>
      <c r="BN59" s="8">
        <v>1</v>
      </c>
      <c r="BO59" s="8"/>
      <c r="BP59" s="8">
        <v>1</v>
      </c>
      <c r="BQ59" s="8"/>
      <c r="BR59" s="8">
        <v>1</v>
      </c>
      <c r="BS59" s="8">
        <v>2</v>
      </c>
      <c r="BT59" s="8"/>
      <c r="BU59" s="8"/>
      <c r="BW59" s="8">
        <f>SUM(B59:BT59)</f>
        <v>38</v>
      </c>
      <c r="BX59" s="8">
        <f>COUNT(B59:BT59)</f>
        <v>25</v>
      </c>
      <c r="BY59" s="8">
        <f>COUNTIF(B59:BT59,"CW")+COUNTIF(B59:BT59,"CP")+COUNTIF(B59:BT59,"X")</f>
        <v>5</v>
      </c>
      <c r="BZ59" s="8">
        <f>COUNT(B59:BT59)+COUNTIF(B59:BT59,"CW")+COUNTIF(B59:BT59,"CP")+COUNTIF(B59:BT59,"X")</f>
        <v>30</v>
      </c>
      <c r="CA59" s="52" t="str">
        <f t="shared" si="4"/>
        <v xml:space="preserve"> </v>
      </c>
      <c r="CB59" s="5"/>
      <c r="CC59" s="5"/>
      <c r="CD59" s="16">
        <f>MAX(B59:AW59)</f>
        <v>2</v>
      </c>
      <c r="CE59" s="1">
        <f>COUNT(B59:AW59)</f>
        <v>12</v>
      </c>
      <c r="CF59" s="1">
        <f>SUM(B59:AW59)</f>
        <v>15</v>
      </c>
      <c r="CG59" s="17"/>
      <c r="CH59" s="5">
        <f t="shared" si="5"/>
        <v>1</v>
      </c>
      <c r="CI59">
        <f t="shared" si="10"/>
        <v>8</v>
      </c>
      <c r="CJ59" s="17"/>
      <c r="CK59" s="18">
        <f t="shared" si="7"/>
        <v>1</v>
      </c>
    </row>
    <row r="60" spans="1:89">
      <c r="A60" s="43" t="s">
        <v>161</v>
      </c>
      <c r="B60" s="8"/>
      <c r="C60" s="8"/>
      <c r="D60" s="8"/>
      <c r="E60" s="8"/>
      <c r="F60" s="8"/>
      <c r="G60" s="8">
        <v>2</v>
      </c>
      <c r="H60" s="8"/>
      <c r="I60" s="8"/>
      <c r="J60" s="8">
        <v>4</v>
      </c>
      <c r="K60" s="8">
        <v>1</v>
      </c>
      <c r="L60" s="8">
        <v>2</v>
      </c>
      <c r="M60" s="8">
        <v>1</v>
      </c>
      <c r="N60" s="8">
        <v>4</v>
      </c>
      <c r="O60" s="8"/>
      <c r="P60" s="8">
        <v>1</v>
      </c>
      <c r="Q60" s="8"/>
      <c r="R60" s="8">
        <v>1</v>
      </c>
      <c r="S60" s="8">
        <v>3</v>
      </c>
      <c r="T60" s="8">
        <v>1</v>
      </c>
      <c r="U60" s="8" t="s">
        <v>350</v>
      </c>
      <c r="V60" s="8">
        <v>1</v>
      </c>
      <c r="W60" s="8">
        <v>2</v>
      </c>
      <c r="X60" s="8" t="s">
        <v>350</v>
      </c>
      <c r="Y60" s="8" t="s">
        <v>350</v>
      </c>
      <c r="Z60" s="8" t="s">
        <v>350</v>
      </c>
      <c r="AA60" s="8" t="s">
        <v>350</v>
      </c>
      <c r="AB60" s="8"/>
      <c r="AC60" s="8">
        <v>4</v>
      </c>
      <c r="AD60" s="8" t="s">
        <v>350</v>
      </c>
      <c r="AE60" s="8">
        <v>1</v>
      </c>
      <c r="AF60" s="8">
        <v>1</v>
      </c>
      <c r="AG60" s="8">
        <v>1</v>
      </c>
      <c r="AH60" s="8">
        <v>2</v>
      </c>
      <c r="AI60" s="8"/>
      <c r="AJ60" s="8">
        <v>3</v>
      </c>
      <c r="AK60" s="8">
        <v>1</v>
      </c>
      <c r="AL60" s="8">
        <v>1</v>
      </c>
      <c r="AM60" s="8">
        <v>2</v>
      </c>
      <c r="AN60" s="8"/>
      <c r="AO60" s="8" t="s">
        <v>350</v>
      </c>
      <c r="AP60" s="8">
        <v>2</v>
      </c>
      <c r="AQ60" s="8">
        <v>1</v>
      </c>
      <c r="AR60" s="8">
        <v>2</v>
      </c>
      <c r="AS60" s="8"/>
      <c r="AT60" s="8">
        <v>2</v>
      </c>
      <c r="AU60" s="8" t="s">
        <v>350</v>
      </c>
      <c r="AV60" s="8">
        <v>1</v>
      </c>
      <c r="AW60" s="8">
        <v>1</v>
      </c>
      <c r="AX60" s="8">
        <v>1</v>
      </c>
      <c r="AY60" s="8">
        <v>3</v>
      </c>
      <c r="AZ60" s="8" t="s">
        <v>55</v>
      </c>
      <c r="BA60" s="8" t="s">
        <v>55</v>
      </c>
      <c r="BB60" s="8">
        <v>1</v>
      </c>
      <c r="BC60" s="8">
        <v>3</v>
      </c>
      <c r="BD60" s="30" t="s">
        <v>55</v>
      </c>
      <c r="BE60" s="8">
        <v>2</v>
      </c>
      <c r="BF60" s="30" t="s">
        <v>55</v>
      </c>
      <c r="BG60" s="8">
        <v>2</v>
      </c>
      <c r="BH60" s="8">
        <v>2</v>
      </c>
      <c r="BI60" s="8">
        <v>5</v>
      </c>
      <c r="BJ60" s="8">
        <v>2</v>
      </c>
      <c r="BK60" s="8">
        <v>2</v>
      </c>
      <c r="BL60" s="8">
        <v>1</v>
      </c>
      <c r="BM60" s="8">
        <v>3</v>
      </c>
      <c r="BN60" s="82" t="s">
        <v>55</v>
      </c>
      <c r="BO60" s="82" t="s">
        <v>55</v>
      </c>
      <c r="BP60" s="8">
        <v>2</v>
      </c>
      <c r="BQ60" s="8">
        <v>4</v>
      </c>
      <c r="BR60" s="8">
        <v>2</v>
      </c>
      <c r="BS60" s="8"/>
      <c r="BT60" s="8"/>
      <c r="BU60" s="8"/>
      <c r="BW60" s="8">
        <f>SUM(B60:BT60)</f>
        <v>83</v>
      </c>
      <c r="BX60" s="8">
        <f>COUNT(B60:BT60)</f>
        <v>42</v>
      </c>
      <c r="BY60" s="8">
        <f>COUNTIF(B60:BT60,"CW")+COUNTIF(B60:BT60,"CP")+COUNTIF(B60:BT60,"X")</f>
        <v>14</v>
      </c>
      <c r="BZ60" s="8">
        <f>COUNT(B60:BT60)+COUNTIF(B60:BT60,"CW")+COUNTIF(B60:BT60,"CP")+COUNTIF(B60:BT60,"X")</f>
        <v>56</v>
      </c>
      <c r="CA60" s="52" t="str">
        <f t="shared" si="4"/>
        <v xml:space="preserve"> </v>
      </c>
      <c r="CB60" s="5"/>
      <c r="CC60" s="5"/>
      <c r="CD60" s="16">
        <f>MAX(B60:AW60)</f>
        <v>4</v>
      </c>
      <c r="CE60" s="1">
        <f>COUNT(B60:AW60)</f>
        <v>27</v>
      </c>
      <c r="CF60" s="1">
        <f>SUM(B60:AW60)</f>
        <v>48</v>
      </c>
      <c r="CG60" s="17"/>
      <c r="CH60" s="5">
        <f t="shared" si="5"/>
        <v>1</v>
      </c>
      <c r="CI60">
        <f t="shared" si="10"/>
        <v>10</v>
      </c>
      <c r="CJ60" s="17"/>
      <c r="CK60" s="18">
        <f t="shared" si="7"/>
        <v>1</v>
      </c>
    </row>
    <row r="61" spans="1:89">
      <c r="A61" s="43" t="s">
        <v>24</v>
      </c>
      <c r="B61" s="8"/>
      <c r="C61" s="8"/>
      <c r="D61" s="8"/>
      <c r="E61" s="8"/>
      <c r="F61" s="8"/>
      <c r="G61" s="8"/>
      <c r="H61" s="8"/>
      <c r="I61" s="8"/>
      <c r="J61" s="8"/>
      <c r="K61" s="8"/>
      <c r="L61" s="8"/>
      <c r="M61" s="8"/>
      <c r="N61" s="8"/>
      <c r="O61" s="8"/>
      <c r="P61" s="8"/>
      <c r="Q61" s="8"/>
      <c r="R61" s="8"/>
      <c r="S61" s="8"/>
      <c r="T61" s="8"/>
      <c r="U61" s="8"/>
      <c r="V61" s="8"/>
      <c r="W61" s="8"/>
      <c r="X61" s="8" t="s">
        <v>350</v>
      </c>
      <c r="Y61" s="8"/>
      <c r="Z61" s="8"/>
      <c r="AA61" s="8"/>
      <c r="AB61" s="8"/>
      <c r="AC61" s="8"/>
      <c r="AD61" s="8"/>
      <c r="AE61" s="8"/>
      <c r="AF61" s="8"/>
      <c r="AG61" s="8"/>
      <c r="AH61" s="8"/>
      <c r="AI61" s="8"/>
      <c r="AJ61" s="8"/>
      <c r="AK61" s="8"/>
      <c r="AL61" s="8"/>
      <c r="AM61" s="8"/>
      <c r="AN61" s="8"/>
      <c r="AO61" s="8"/>
      <c r="AQ61" s="8"/>
      <c r="AR61" s="8"/>
      <c r="AS61" s="8"/>
      <c r="AT61" s="8"/>
      <c r="AU61" s="53"/>
      <c r="AV61" s="8"/>
      <c r="AW61" s="43"/>
      <c r="AX61" s="8"/>
      <c r="AY61" s="8"/>
      <c r="AZ61" s="8"/>
      <c r="BA61" s="8"/>
      <c r="BB61" s="8"/>
      <c r="BC61" s="8">
        <v>1</v>
      </c>
      <c r="BD61" s="8">
        <v>1</v>
      </c>
      <c r="BE61" s="30" t="s">
        <v>55</v>
      </c>
      <c r="BF61" s="30" t="s">
        <v>55</v>
      </c>
      <c r="BG61" s="8"/>
      <c r="BH61" s="8"/>
      <c r="BI61" s="8">
        <v>2</v>
      </c>
      <c r="BJ61" s="8">
        <v>2</v>
      </c>
      <c r="BK61" s="8">
        <v>2</v>
      </c>
      <c r="BL61" s="8"/>
      <c r="BM61" s="8"/>
      <c r="BN61" s="8"/>
      <c r="BO61" s="8">
        <v>1</v>
      </c>
      <c r="BP61" s="8"/>
      <c r="BQ61" s="8"/>
      <c r="BR61" s="82" t="s">
        <v>272</v>
      </c>
      <c r="BS61" s="8"/>
      <c r="BT61" s="8"/>
      <c r="BU61" s="43"/>
      <c r="BW61" s="8">
        <f>SUM(B61:BT61)</f>
        <v>9</v>
      </c>
      <c r="BX61" s="8">
        <f>COUNT(B61:BT61)</f>
        <v>6</v>
      </c>
      <c r="BY61" s="8">
        <f>COUNTIF(B61:BT61,"CW")+COUNTIF(B61:BT61,"CP")+COUNTIF(B61:BT61,"X")</f>
        <v>4</v>
      </c>
      <c r="BZ61" s="8">
        <f>COUNT(B61:BT61)+COUNTIF(B61:BT61,"CW")+COUNTIF(B61:BT61,"CP")+COUNTIF(B61:BT61,"X")</f>
        <v>10</v>
      </c>
      <c r="CA61" s="52" t="str">
        <f t="shared" si="4"/>
        <v xml:space="preserve"> </v>
      </c>
      <c r="CB61" s="5"/>
      <c r="CD61" s="16">
        <f>MAX(B61:AW61)</f>
        <v>0</v>
      </c>
      <c r="CE61" s="1">
        <f>COUNT(B61:AW61)</f>
        <v>0</v>
      </c>
      <c r="CF61" s="1">
        <f>SUM(B61:AW61)</f>
        <v>0</v>
      </c>
      <c r="CG61" s="17"/>
      <c r="CH61" s="5" t="b">
        <f t="shared" si="5"/>
        <v>0</v>
      </c>
      <c r="CI61">
        <f t="shared" si="10"/>
        <v>0</v>
      </c>
      <c r="CJ61" s="17"/>
      <c r="CK61" s="18" t="b">
        <f t="shared" si="7"/>
        <v>0</v>
      </c>
    </row>
    <row r="62" spans="1:89">
      <c r="A62" s="43" t="s">
        <v>162</v>
      </c>
      <c r="B62" s="8"/>
      <c r="C62" s="8"/>
      <c r="D62" s="8"/>
      <c r="E62" s="8"/>
      <c r="F62" s="8">
        <v>1</v>
      </c>
      <c r="G62" s="8"/>
      <c r="H62" s="8"/>
      <c r="I62" s="8"/>
      <c r="J62" s="8" t="s">
        <v>350</v>
      </c>
      <c r="K62" s="8"/>
      <c r="L62" s="8"/>
      <c r="M62" s="8"/>
      <c r="N62" s="8"/>
      <c r="O62" s="8"/>
      <c r="P62" s="8"/>
      <c r="Q62" s="8"/>
      <c r="R62" s="8" t="s">
        <v>350</v>
      </c>
      <c r="S62" s="8" t="s">
        <v>350</v>
      </c>
      <c r="T62" s="8" t="s">
        <v>350</v>
      </c>
      <c r="U62" s="8"/>
      <c r="V62" s="8">
        <v>1</v>
      </c>
      <c r="W62" s="8"/>
      <c r="X62" s="8">
        <v>1</v>
      </c>
      <c r="Y62" s="8"/>
      <c r="Z62" s="8"/>
      <c r="AA62" s="8"/>
      <c r="AB62" s="8">
        <v>1</v>
      </c>
      <c r="AC62" s="8">
        <v>1</v>
      </c>
      <c r="AD62" s="8"/>
      <c r="AE62" s="8">
        <v>1</v>
      </c>
      <c r="AF62" s="8">
        <v>1</v>
      </c>
      <c r="AG62" s="8">
        <v>1</v>
      </c>
      <c r="AH62" s="8" t="s">
        <v>350</v>
      </c>
      <c r="AI62" s="8"/>
      <c r="AJ62" s="8">
        <v>1</v>
      </c>
      <c r="AK62" s="8"/>
      <c r="AL62" s="8"/>
      <c r="AM62" s="8"/>
      <c r="AN62" s="8"/>
      <c r="AO62" s="8">
        <v>1</v>
      </c>
      <c r="AQ62" s="8"/>
      <c r="AR62" s="8"/>
      <c r="AS62" s="8">
        <v>1</v>
      </c>
      <c r="AT62" s="6">
        <v>2</v>
      </c>
      <c r="AU62" s="8"/>
      <c r="AV62" s="8"/>
      <c r="AW62" s="8" t="s">
        <v>350</v>
      </c>
      <c r="AX62" s="8" t="s">
        <v>55</v>
      </c>
      <c r="AY62" s="8"/>
      <c r="AZ62" s="8"/>
      <c r="BA62" s="8"/>
      <c r="BB62" s="8"/>
      <c r="BC62" s="8">
        <v>1</v>
      </c>
      <c r="BD62" s="8">
        <v>1</v>
      </c>
      <c r="BE62" s="8">
        <v>2</v>
      </c>
      <c r="BF62" s="30" t="s">
        <v>55</v>
      </c>
      <c r="BG62" s="8"/>
      <c r="BH62" s="8"/>
      <c r="BI62" s="8"/>
      <c r="BJ62" s="8">
        <v>1</v>
      </c>
      <c r="BK62" s="8"/>
      <c r="BL62" s="8"/>
      <c r="BM62" s="8">
        <v>1</v>
      </c>
      <c r="BN62" s="8"/>
      <c r="BO62" s="8"/>
      <c r="BP62" s="8"/>
      <c r="BQ62" s="8"/>
      <c r="BR62" s="8">
        <v>1</v>
      </c>
      <c r="BS62" s="8"/>
      <c r="BT62" s="8"/>
      <c r="BU62" s="8"/>
      <c r="BW62" s="8">
        <f>SUM(B62:BT62)</f>
        <v>20</v>
      </c>
      <c r="BX62" s="8">
        <f>COUNT(B62:BT62)</f>
        <v>18</v>
      </c>
      <c r="BY62" s="8">
        <f>COUNTIF(B62:BT62,"CW")+COUNTIF(B62:BT62,"CP")+COUNTIF(B62:BT62,"X")</f>
        <v>8</v>
      </c>
      <c r="BZ62" s="8">
        <f>COUNT(B62:BT62)+COUNTIF(B62:BT62,"CW")+COUNTIF(B62:BT62,"CP")+COUNTIF(B62:BT62,"X")</f>
        <v>26</v>
      </c>
      <c r="CA62" s="52" t="str">
        <f t="shared" si="4"/>
        <v xml:space="preserve"> </v>
      </c>
      <c r="CB62" s="5"/>
      <c r="CC62" s="5"/>
      <c r="CD62" s="16">
        <f>MAX(B62:AW62)</f>
        <v>2</v>
      </c>
      <c r="CE62" s="1">
        <f>COUNT(B62:AW62)</f>
        <v>12</v>
      </c>
      <c r="CF62" s="1">
        <f>SUM(B62:AW62)</f>
        <v>13</v>
      </c>
      <c r="CG62" s="17"/>
      <c r="CH62" s="5">
        <f t="shared" si="5"/>
        <v>1</v>
      </c>
      <c r="CI62">
        <f t="shared" si="10"/>
        <v>4</v>
      </c>
      <c r="CJ62" s="17"/>
      <c r="CK62" s="18">
        <f t="shared" si="7"/>
        <v>1</v>
      </c>
    </row>
    <row r="63" spans="1:89">
      <c r="A63" s="43" t="s">
        <v>25</v>
      </c>
      <c r="B63" s="8"/>
      <c r="C63" s="8"/>
      <c r="D63" s="8"/>
      <c r="E63" s="8"/>
      <c r="F63" s="8"/>
      <c r="G63" s="8"/>
      <c r="H63" s="8"/>
      <c r="I63" s="8"/>
      <c r="J63" s="8"/>
      <c r="K63" s="8"/>
      <c r="L63" s="8">
        <v>1</v>
      </c>
      <c r="M63" s="8"/>
      <c r="N63" s="8"/>
      <c r="O63" s="8"/>
      <c r="P63" s="8"/>
      <c r="Q63" s="8">
        <v>1</v>
      </c>
      <c r="R63" s="8"/>
      <c r="S63" s="8">
        <v>3</v>
      </c>
      <c r="T63" s="8">
        <v>1</v>
      </c>
      <c r="U63" s="8">
        <v>1</v>
      </c>
      <c r="V63" s="8"/>
      <c r="W63" s="8"/>
      <c r="X63" s="8"/>
      <c r="Y63" s="8">
        <v>2</v>
      </c>
      <c r="Z63" s="8"/>
      <c r="AA63" s="8">
        <v>1</v>
      </c>
      <c r="AB63" s="8"/>
      <c r="AC63" s="8">
        <v>3</v>
      </c>
      <c r="AD63" s="8">
        <v>1</v>
      </c>
      <c r="AE63" s="8" t="s">
        <v>350</v>
      </c>
      <c r="AF63" s="8">
        <v>1</v>
      </c>
      <c r="AG63" s="8"/>
      <c r="AH63" s="8"/>
      <c r="AI63" s="8" t="s">
        <v>350</v>
      </c>
      <c r="AJ63" s="8">
        <v>3</v>
      </c>
      <c r="AK63" s="8">
        <v>1</v>
      </c>
      <c r="AL63" s="8">
        <v>2</v>
      </c>
      <c r="AM63" s="8">
        <v>1</v>
      </c>
      <c r="AN63" s="8" t="s">
        <v>350</v>
      </c>
      <c r="AO63" s="8">
        <v>2</v>
      </c>
      <c r="AP63" s="8">
        <v>3</v>
      </c>
      <c r="AQ63" s="8">
        <v>1</v>
      </c>
      <c r="AR63" s="8"/>
      <c r="AS63" s="8">
        <v>1</v>
      </c>
      <c r="AT63" s="8" t="s">
        <v>350</v>
      </c>
      <c r="AU63" s="8"/>
      <c r="AV63" s="8"/>
      <c r="AW63" s="8">
        <v>1</v>
      </c>
      <c r="AX63" s="8">
        <v>1</v>
      </c>
      <c r="AY63" s="8">
        <v>3</v>
      </c>
      <c r="AZ63" s="8">
        <v>3</v>
      </c>
      <c r="BA63" s="8"/>
      <c r="BB63" s="8"/>
      <c r="BC63" s="8" t="s">
        <v>55</v>
      </c>
      <c r="BD63" s="30" t="s">
        <v>55</v>
      </c>
      <c r="BE63" s="8">
        <v>3</v>
      </c>
      <c r="BF63" s="8">
        <v>4</v>
      </c>
      <c r="BG63" s="8">
        <v>2</v>
      </c>
      <c r="BH63" s="8">
        <v>4</v>
      </c>
      <c r="BI63" s="8">
        <v>1</v>
      </c>
      <c r="BJ63" s="30" t="s">
        <v>272</v>
      </c>
      <c r="BK63" s="8">
        <v>1</v>
      </c>
      <c r="BL63" s="8"/>
      <c r="BM63" s="8">
        <v>2</v>
      </c>
      <c r="BN63" s="8">
        <v>2</v>
      </c>
      <c r="BO63" s="8">
        <v>2</v>
      </c>
      <c r="BP63" s="8">
        <v>1</v>
      </c>
      <c r="BQ63" s="8"/>
      <c r="BR63" s="8">
        <v>3</v>
      </c>
      <c r="BS63" s="8"/>
      <c r="BT63" s="8"/>
      <c r="BU63" s="8"/>
      <c r="BW63" s="8">
        <f>SUM(B63:BT63)</f>
        <v>62</v>
      </c>
      <c r="BX63" s="8">
        <f>COUNT(B63:BT63)</f>
        <v>33</v>
      </c>
      <c r="BY63" s="8">
        <f>COUNTIF(B63:BT63,"CW")+COUNTIF(B63:BT63,"CP")+COUNTIF(B63:BT63,"X")</f>
        <v>7</v>
      </c>
      <c r="BZ63" s="8">
        <f>COUNT(B63:BT63)+COUNTIF(B63:BT63,"CW")+COUNTIF(B63:BT63,"CP")+COUNTIF(B63:BT63,"X")</f>
        <v>40</v>
      </c>
      <c r="CA63" s="52" t="str">
        <f t="shared" si="4"/>
        <v xml:space="preserve"> </v>
      </c>
      <c r="CB63" s="5"/>
      <c r="CC63" s="5"/>
      <c r="CD63" s="16">
        <f>MAX(B63:AW63)</f>
        <v>3</v>
      </c>
      <c r="CE63" s="1">
        <f>COUNT(B63:AW63)</f>
        <v>19</v>
      </c>
      <c r="CF63" s="1">
        <f>SUM(B63:AW63)</f>
        <v>30</v>
      </c>
      <c r="CG63" s="17"/>
      <c r="CH63" s="5">
        <f t="shared" si="5"/>
        <v>1</v>
      </c>
      <c r="CI63">
        <f t="shared" si="10"/>
        <v>10</v>
      </c>
      <c r="CJ63" s="17"/>
      <c r="CK63" s="18">
        <f t="shared" si="7"/>
        <v>1</v>
      </c>
    </row>
    <row r="64" spans="1:89">
      <c r="A64" s="43" t="s">
        <v>163</v>
      </c>
      <c r="B64" s="8"/>
      <c r="C64" s="8"/>
      <c r="D64" s="8"/>
      <c r="E64" s="8"/>
      <c r="F64" s="8"/>
      <c r="G64" s="8"/>
      <c r="H64" s="8"/>
      <c r="I64" s="8" t="s">
        <v>350</v>
      </c>
      <c r="J64" s="8"/>
      <c r="K64" s="8"/>
      <c r="L64" s="8"/>
      <c r="M64" s="8"/>
      <c r="N64" s="8"/>
      <c r="O64" s="8"/>
      <c r="P64" s="8"/>
      <c r="Q64" s="8"/>
      <c r="R64" s="8"/>
      <c r="S64" s="8" t="s">
        <v>350</v>
      </c>
      <c r="T64" s="8">
        <v>1</v>
      </c>
      <c r="U64" s="8"/>
      <c r="V64" s="8"/>
      <c r="W64" s="8">
        <v>5</v>
      </c>
      <c r="X64" s="8"/>
      <c r="Y64" s="8">
        <v>3</v>
      </c>
      <c r="Z64" s="8">
        <v>1</v>
      </c>
      <c r="AA64" s="8">
        <v>2</v>
      </c>
      <c r="AB64" s="8"/>
      <c r="AC64" s="8">
        <v>1</v>
      </c>
      <c r="AD64" s="8">
        <v>2</v>
      </c>
      <c r="AE64" s="8">
        <v>1</v>
      </c>
      <c r="AF64" s="8"/>
      <c r="AG64" s="8">
        <v>1</v>
      </c>
      <c r="AH64" s="8"/>
      <c r="AI64" s="8">
        <v>1</v>
      </c>
      <c r="AJ64" s="8"/>
      <c r="AK64" s="8">
        <v>2</v>
      </c>
      <c r="AL64" s="8"/>
      <c r="AM64" s="8">
        <v>1</v>
      </c>
      <c r="AN64" s="8">
        <v>2</v>
      </c>
      <c r="AO64" s="8"/>
      <c r="AQ64" s="8" t="s">
        <v>350</v>
      </c>
      <c r="AR64" s="8"/>
      <c r="AS64" s="8"/>
      <c r="AT64" s="8"/>
      <c r="AU64" s="8"/>
      <c r="AV64" s="8">
        <v>2</v>
      </c>
      <c r="AW64" s="8">
        <v>1</v>
      </c>
      <c r="AX64" s="8"/>
      <c r="AY64" s="8" t="s">
        <v>55</v>
      </c>
      <c r="AZ64" s="8" t="s">
        <v>55</v>
      </c>
      <c r="BA64" s="8"/>
      <c r="BB64" s="8"/>
      <c r="BC64" s="8"/>
      <c r="BD64" s="8"/>
      <c r="BE64" s="8">
        <v>1</v>
      </c>
      <c r="BF64" s="30" t="s">
        <v>55</v>
      </c>
      <c r="BG64" s="8">
        <v>1</v>
      </c>
      <c r="BH64" s="8"/>
      <c r="BI64" s="8"/>
      <c r="BJ64" s="8">
        <v>1</v>
      </c>
      <c r="BK64" s="8">
        <v>1</v>
      </c>
      <c r="BL64" s="8"/>
      <c r="BM64" s="8"/>
      <c r="BN64" s="8"/>
      <c r="BO64" s="8"/>
      <c r="BP64" s="8"/>
      <c r="BQ64" s="8"/>
      <c r="BR64" s="8"/>
      <c r="BS64" s="8"/>
      <c r="BT64" s="8"/>
      <c r="BU64" s="8"/>
      <c r="BW64" s="8">
        <f>SUM(B64:BT64)</f>
        <v>30</v>
      </c>
      <c r="BX64" s="8">
        <f>COUNT(B64:BT64)</f>
        <v>19</v>
      </c>
      <c r="BY64" s="8">
        <f>COUNTIF(B64:BT64,"CW")+COUNTIF(B64:BT64,"CP")+COUNTIF(B64:BT64,"X")</f>
        <v>6</v>
      </c>
      <c r="BZ64" s="8">
        <f>COUNT(B64:BT64)+COUNTIF(B64:BT64,"CW")+COUNTIF(B64:BT64,"CP")+COUNTIF(B64:BT64,"X")</f>
        <v>25</v>
      </c>
      <c r="CA64" s="52" t="str">
        <f t="shared" si="4"/>
        <v xml:space="preserve"> </v>
      </c>
      <c r="CB64" s="5"/>
      <c r="CC64" s="5"/>
      <c r="CD64" s="16">
        <f>MAX(B64:AW64)</f>
        <v>5</v>
      </c>
      <c r="CE64" s="1">
        <f>COUNT(B64:AW64)</f>
        <v>15</v>
      </c>
      <c r="CF64" s="1">
        <f>SUM(B64:AW64)</f>
        <v>26</v>
      </c>
      <c r="CG64" s="17"/>
      <c r="CH64" s="5">
        <f t="shared" si="5"/>
        <v>1</v>
      </c>
      <c r="CI64">
        <f t="shared" si="10"/>
        <v>3</v>
      </c>
      <c r="CJ64" s="17"/>
      <c r="CK64" s="18">
        <f t="shared" si="7"/>
        <v>1</v>
      </c>
    </row>
    <row r="65" spans="1:89">
      <c r="A65" s="43" t="s">
        <v>164</v>
      </c>
      <c r="B65" s="8"/>
      <c r="C65" s="8"/>
      <c r="D65" s="8"/>
      <c r="E65" s="8"/>
      <c r="F65" s="8"/>
      <c r="G65" s="8"/>
      <c r="H65" s="8"/>
      <c r="I65" s="8">
        <v>1</v>
      </c>
      <c r="J65" s="8"/>
      <c r="K65" s="8"/>
      <c r="L65" s="8"/>
      <c r="M65" s="8"/>
      <c r="N65" s="8"/>
      <c r="O65" s="8"/>
      <c r="P65" s="8"/>
      <c r="Q65" s="8"/>
      <c r="R65" s="8"/>
      <c r="S65" s="8">
        <v>1</v>
      </c>
      <c r="T65" s="8"/>
      <c r="U65" s="8" t="s">
        <v>350</v>
      </c>
      <c r="V65" s="8">
        <v>1</v>
      </c>
      <c r="W65" s="8"/>
      <c r="X65" s="8"/>
      <c r="Y65" s="8"/>
      <c r="Z65" s="8"/>
      <c r="AA65" s="8"/>
      <c r="AB65" s="8"/>
      <c r="AC65" s="8"/>
      <c r="AD65" s="8">
        <v>1</v>
      </c>
      <c r="AE65" s="8"/>
      <c r="AF65" s="8"/>
      <c r="AG65" s="8"/>
      <c r="AH65" s="8"/>
      <c r="AI65" s="8">
        <v>1</v>
      </c>
      <c r="AJ65" s="8"/>
      <c r="AK65" s="8"/>
      <c r="AL65" s="8"/>
      <c r="AM65" s="8" t="s">
        <v>350</v>
      </c>
      <c r="AN65" s="8" t="s">
        <v>350</v>
      </c>
      <c r="AO65" s="8"/>
      <c r="AQ65" s="8"/>
      <c r="AR65" s="8"/>
      <c r="AS65" s="8"/>
      <c r="AT65" s="8">
        <v>1</v>
      </c>
      <c r="AU65" s="8"/>
      <c r="AV65" s="8"/>
      <c r="AW65" s="8" t="s">
        <v>350</v>
      </c>
      <c r="AX65" s="43"/>
      <c r="AY65" s="43"/>
      <c r="AZ65" s="43"/>
      <c r="BA65" s="43"/>
      <c r="BB65" s="43"/>
      <c r="BC65" s="8"/>
      <c r="BD65" s="43"/>
      <c r="BE65" s="43"/>
      <c r="BF65" s="43"/>
      <c r="BG65" s="43"/>
      <c r="BH65" s="43"/>
      <c r="BI65" s="43"/>
      <c r="BJ65" s="43"/>
      <c r="BK65" s="43"/>
      <c r="BL65" s="43"/>
      <c r="BM65" s="8"/>
      <c r="BN65" s="8"/>
      <c r="BO65" s="8"/>
      <c r="BP65" s="8"/>
      <c r="BQ65" s="8"/>
      <c r="BR65" s="8">
        <v>1</v>
      </c>
      <c r="BS65" s="8"/>
      <c r="BT65" s="8"/>
      <c r="BU65" s="8"/>
      <c r="BW65" s="8">
        <f>SUM(B65:BT65)</f>
        <v>7</v>
      </c>
      <c r="BX65" s="8">
        <f>COUNT(B65:BT65)</f>
        <v>7</v>
      </c>
      <c r="BY65" s="8">
        <f>COUNTIF(B65:BT65,"CW")+COUNTIF(B65:BT65,"CP")+COUNTIF(B65:BT65,"X")</f>
        <v>4</v>
      </c>
      <c r="BZ65" s="8">
        <f>COUNT(B65:BT65)+COUNTIF(B65:BT65,"CW")+COUNTIF(B65:BT65,"CP")+COUNTIF(B65:BT65,"X")</f>
        <v>11</v>
      </c>
      <c r="CA65" s="52" t="str">
        <f t="shared" si="4"/>
        <v xml:space="preserve"> </v>
      </c>
      <c r="CB65" s="5"/>
      <c r="CC65" s="5"/>
      <c r="CD65" s="16">
        <f>MAX(B65:AW65)</f>
        <v>1</v>
      </c>
      <c r="CE65" s="1">
        <f>COUNT(B65:AW65)</f>
        <v>6</v>
      </c>
      <c r="CF65" s="1">
        <f>SUM(B65:AW65)</f>
        <v>6</v>
      </c>
      <c r="CG65" s="17"/>
      <c r="CH65" s="5">
        <f t="shared" si="5"/>
        <v>1</v>
      </c>
      <c r="CI65">
        <f t="shared" si="10"/>
        <v>1</v>
      </c>
      <c r="CJ65" s="17"/>
      <c r="CK65" s="18">
        <f t="shared" si="7"/>
        <v>1</v>
      </c>
    </row>
    <row r="66" spans="1:89">
      <c r="A66" s="43" t="s">
        <v>26</v>
      </c>
      <c r="B66" s="8"/>
      <c r="C66" s="8"/>
      <c r="D66" s="8"/>
      <c r="E66" s="8"/>
      <c r="F66" s="8"/>
      <c r="G66" s="8"/>
      <c r="H66" s="8"/>
      <c r="I66" s="8"/>
      <c r="J66" s="8">
        <v>1</v>
      </c>
      <c r="K66" s="8"/>
      <c r="L66" s="8"/>
      <c r="M66" s="8">
        <v>1</v>
      </c>
      <c r="N66" s="8">
        <v>1</v>
      </c>
      <c r="O66" s="8"/>
      <c r="P66" s="8"/>
      <c r="Q66" s="8"/>
      <c r="R66" s="8"/>
      <c r="S66" s="8">
        <v>1</v>
      </c>
      <c r="T66" s="8"/>
      <c r="U66" s="8">
        <v>1</v>
      </c>
      <c r="V66" s="8"/>
      <c r="W66" s="8"/>
      <c r="X66" s="8"/>
      <c r="Y66" s="8"/>
      <c r="Z66" s="8">
        <v>1</v>
      </c>
      <c r="AA66" s="8"/>
      <c r="AB66" s="8"/>
      <c r="AC66" s="8"/>
      <c r="AD66" s="8"/>
      <c r="AE66" s="8"/>
      <c r="AF66" s="8"/>
      <c r="AG66" s="8"/>
      <c r="AH66" s="8">
        <v>1</v>
      </c>
      <c r="AI66" s="8" t="s">
        <v>350</v>
      </c>
      <c r="AJ66" s="8" t="s">
        <v>350</v>
      </c>
      <c r="AK66" s="8">
        <v>1</v>
      </c>
      <c r="AL66" s="8">
        <v>1</v>
      </c>
      <c r="AM66" s="8">
        <v>1</v>
      </c>
      <c r="AN66" s="8">
        <v>2</v>
      </c>
      <c r="AO66" s="8"/>
      <c r="AQ66" s="8"/>
      <c r="AR66" s="8"/>
      <c r="AS66" s="8">
        <v>1</v>
      </c>
      <c r="AT66" s="8"/>
      <c r="AU66" s="8"/>
      <c r="AV66" s="8"/>
      <c r="AW66" s="8" t="s">
        <v>350</v>
      </c>
      <c r="AX66" s="8" t="s">
        <v>55</v>
      </c>
      <c r="AY66" s="8"/>
      <c r="AZ66" s="8" t="s">
        <v>55</v>
      </c>
      <c r="BA66" s="8"/>
      <c r="BB66" s="8"/>
      <c r="BC66" s="8">
        <v>1</v>
      </c>
      <c r="BD66" s="8"/>
      <c r="BE66" s="8">
        <v>1</v>
      </c>
      <c r="BF66" s="8"/>
      <c r="BG66" s="8"/>
      <c r="BH66" s="30" t="s">
        <v>55</v>
      </c>
      <c r="BI66" s="8">
        <v>2</v>
      </c>
      <c r="BJ66" s="8"/>
      <c r="BK66" s="8">
        <v>1</v>
      </c>
      <c r="BL66" s="8"/>
      <c r="BM66" s="8"/>
      <c r="BN66" s="8"/>
      <c r="BO66" s="8">
        <v>2</v>
      </c>
      <c r="BP66" s="8">
        <v>1</v>
      </c>
      <c r="BQ66" s="8"/>
      <c r="BR66" s="8">
        <v>1</v>
      </c>
      <c r="BS66" s="8"/>
      <c r="BT66" s="8"/>
      <c r="BU66" s="8"/>
      <c r="BW66" s="8">
        <f>SUM(B66:BT66)</f>
        <v>22</v>
      </c>
      <c r="BX66" s="8">
        <f>COUNT(B66:BT66)</f>
        <v>19</v>
      </c>
      <c r="BY66" s="8">
        <f>COUNTIF(B66:BT66,"CW")+COUNTIF(B66:BT66,"CP")+COUNTIF(B66:BT66,"X")</f>
        <v>6</v>
      </c>
      <c r="BZ66" s="8">
        <f>COUNT(B66:BT66)+COUNTIF(B66:BT66,"CW")+COUNTIF(B66:BT66,"CP")+COUNTIF(B66:BT66,"X")</f>
        <v>25</v>
      </c>
      <c r="CA66" s="52" t="str">
        <f t="shared" si="4"/>
        <v xml:space="preserve"> </v>
      </c>
      <c r="CB66" s="5"/>
      <c r="CC66" s="5"/>
      <c r="CD66" s="16">
        <f>MAX(B66:AW66)</f>
        <v>2</v>
      </c>
      <c r="CE66" s="1">
        <f>COUNT(B66:AW66)</f>
        <v>12</v>
      </c>
      <c r="CF66" s="1">
        <f>SUM(B66:AW66)</f>
        <v>13</v>
      </c>
      <c r="CG66" s="17"/>
      <c r="CH66" s="5">
        <f t="shared" ref="CH66:CH110" si="11">IF(CF66&gt;0,1)</f>
        <v>1</v>
      </c>
      <c r="CI66">
        <f t="shared" ref="CI66:CI83" si="12">SUM(AM66:AV66)</f>
        <v>4</v>
      </c>
      <c r="CJ66" s="17"/>
      <c r="CK66" s="18">
        <f t="shared" ref="CK66:CK110" si="13">IF(CI66&gt;0,1)</f>
        <v>1</v>
      </c>
    </row>
    <row r="67" spans="1:89">
      <c r="A67" s="43" t="s">
        <v>170</v>
      </c>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t="s">
        <v>350</v>
      </c>
      <c r="AK67" s="8">
        <v>1</v>
      </c>
      <c r="AL67" s="8">
        <v>1</v>
      </c>
      <c r="AM67" s="8" t="s">
        <v>350</v>
      </c>
      <c r="AN67" s="8">
        <v>1</v>
      </c>
      <c r="AO67" s="8">
        <v>1</v>
      </c>
      <c r="AQ67" s="8">
        <v>1</v>
      </c>
      <c r="AR67" s="8"/>
      <c r="AS67" s="8">
        <v>1</v>
      </c>
      <c r="AT67" s="8">
        <v>1</v>
      </c>
      <c r="AU67" s="8"/>
      <c r="AV67" s="8" t="s">
        <v>350</v>
      </c>
      <c r="AW67" s="43"/>
      <c r="AX67" s="8" t="s">
        <v>55</v>
      </c>
      <c r="AY67" s="8">
        <v>1</v>
      </c>
      <c r="AZ67" s="8">
        <v>1</v>
      </c>
      <c r="BA67" s="8">
        <v>1</v>
      </c>
      <c r="BB67" s="8" t="s">
        <v>55</v>
      </c>
      <c r="BC67" s="8">
        <v>2</v>
      </c>
      <c r="BD67" s="8">
        <v>1</v>
      </c>
      <c r="BE67" s="30" t="s">
        <v>55</v>
      </c>
      <c r="BF67" s="8"/>
      <c r="BG67" s="8">
        <v>1</v>
      </c>
      <c r="BH67" s="8">
        <v>1</v>
      </c>
      <c r="BI67" s="8">
        <v>1</v>
      </c>
      <c r="BJ67" s="8">
        <v>1</v>
      </c>
      <c r="BK67" s="8"/>
      <c r="BL67" s="8"/>
      <c r="BM67" s="8">
        <v>1</v>
      </c>
      <c r="BN67" s="8"/>
      <c r="BO67" s="8"/>
      <c r="BP67" s="8">
        <v>2</v>
      </c>
      <c r="BQ67" s="8">
        <v>1</v>
      </c>
      <c r="BR67" s="82" t="s">
        <v>55</v>
      </c>
      <c r="BS67" s="8">
        <v>1</v>
      </c>
      <c r="BT67" s="8"/>
      <c r="BU67" s="43"/>
      <c r="BW67" s="8">
        <f>SUM(B67:BT67)</f>
        <v>22</v>
      </c>
      <c r="BX67" s="8">
        <f>COUNT(B67:BT67)</f>
        <v>20</v>
      </c>
      <c r="BY67" s="8">
        <f>COUNTIF(B67:BT67,"CW")+COUNTIF(B67:BT67,"CP")+COUNTIF(B67:BT67,"X")</f>
        <v>7</v>
      </c>
      <c r="BZ67" s="8">
        <f>COUNT(B67:BT67)+COUNTIF(B67:BT67,"CW")+COUNTIF(B67:BT67,"CP")+COUNTIF(B67:BT67,"X")</f>
        <v>27</v>
      </c>
      <c r="CA67" s="52" t="str">
        <f t="shared" si="4"/>
        <v xml:space="preserve"> </v>
      </c>
      <c r="CB67" s="5"/>
      <c r="CD67" s="16">
        <f>MAX(B67:AW67)</f>
        <v>1</v>
      </c>
      <c r="CE67" s="1">
        <f>COUNT(B67:AW67)</f>
        <v>7</v>
      </c>
      <c r="CF67" s="1">
        <f>SUM(B67:AW67)</f>
        <v>7</v>
      </c>
      <c r="CG67" s="17"/>
      <c r="CH67" s="5">
        <f t="shared" si="11"/>
        <v>1</v>
      </c>
      <c r="CI67">
        <f t="shared" si="12"/>
        <v>5</v>
      </c>
      <c r="CJ67" s="17"/>
      <c r="CK67" s="18">
        <f t="shared" si="13"/>
        <v>1</v>
      </c>
    </row>
    <row r="68" spans="1:89">
      <c r="A68" s="43" t="s">
        <v>27</v>
      </c>
      <c r="B68" s="8"/>
      <c r="C68" s="8"/>
      <c r="D68" s="8"/>
      <c r="E68" s="8"/>
      <c r="F68" s="8"/>
      <c r="G68" s="8"/>
      <c r="H68" s="8"/>
      <c r="I68" s="8"/>
      <c r="J68" s="8"/>
      <c r="K68" s="8"/>
      <c r="L68" s="8"/>
      <c r="M68" s="8"/>
      <c r="N68" s="8"/>
      <c r="O68" s="8"/>
      <c r="P68" s="8"/>
      <c r="Q68" s="8"/>
      <c r="R68" s="8"/>
      <c r="S68" s="8"/>
      <c r="T68" s="8"/>
      <c r="U68" s="8">
        <v>1</v>
      </c>
      <c r="V68" s="8"/>
      <c r="W68" s="8"/>
      <c r="X68" s="8"/>
      <c r="Y68" s="8"/>
      <c r="Z68" s="8"/>
      <c r="AA68" s="8"/>
      <c r="AB68" s="8"/>
      <c r="AC68" s="8"/>
      <c r="AD68" s="8"/>
      <c r="AE68" s="8"/>
      <c r="AF68" s="8"/>
      <c r="AG68" s="8"/>
      <c r="AH68" s="8"/>
      <c r="AI68" s="8"/>
      <c r="AJ68" s="8"/>
      <c r="AK68" s="8"/>
      <c r="AL68" s="8"/>
      <c r="AM68" s="8"/>
      <c r="AN68" s="8"/>
      <c r="AO68" s="8"/>
      <c r="AQ68" s="8"/>
      <c r="AR68" s="8"/>
      <c r="AS68" s="8"/>
      <c r="AT68" s="8">
        <v>1</v>
      </c>
      <c r="AU68" s="8"/>
      <c r="AV68" s="8"/>
      <c r="AW68" s="43"/>
      <c r="AX68" s="43"/>
      <c r="AY68" s="43"/>
      <c r="AZ68" s="43"/>
      <c r="BA68" s="43">
        <v>2</v>
      </c>
      <c r="BB68" s="43"/>
      <c r="BC68" s="8"/>
      <c r="BD68" s="43"/>
      <c r="BE68" s="43"/>
      <c r="BF68" s="43"/>
      <c r="BG68" s="43"/>
      <c r="BH68" s="43"/>
      <c r="BI68" s="43"/>
      <c r="BJ68" s="43"/>
      <c r="BK68" s="43"/>
      <c r="BL68" s="43"/>
      <c r="BM68" s="8"/>
      <c r="BN68" s="8"/>
      <c r="BO68" s="8"/>
      <c r="BP68" s="8"/>
      <c r="BQ68" s="8"/>
      <c r="BR68" s="8"/>
      <c r="BS68" s="8"/>
      <c r="BT68" s="8"/>
      <c r="BU68" s="43"/>
      <c r="BW68" s="8">
        <f>SUM(B68:BT68)</f>
        <v>4</v>
      </c>
      <c r="BX68" s="8">
        <f>COUNT(B68:BT68)</f>
        <v>3</v>
      </c>
      <c r="BY68" s="8">
        <f>COUNTIF(B68:BT68,"CW")+COUNTIF(B68:BT68,"CP")+COUNTIF(B68:BT68,"X")</f>
        <v>0</v>
      </c>
      <c r="BZ68" s="8">
        <f>COUNT(B68:BT68)+COUNTIF(B68:BT68,"CW")+COUNTIF(B68:BT68,"CP")+COUNTIF(B68:BT68,"X")</f>
        <v>3</v>
      </c>
      <c r="CA68" s="52" t="str">
        <f t="shared" si="4"/>
        <v xml:space="preserve"> </v>
      </c>
      <c r="CB68" s="5"/>
      <c r="CD68" s="16">
        <f>MAX(B68:AW68)</f>
        <v>1</v>
      </c>
      <c r="CE68" s="1">
        <f>COUNT(B68:AW68)</f>
        <v>2</v>
      </c>
      <c r="CF68" s="1">
        <f>SUM(B68:AW68)</f>
        <v>2</v>
      </c>
      <c r="CG68" s="17"/>
      <c r="CH68" s="5">
        <f t="shared" si="11"/>
        <v>1</v>
      </c>
      <c r="CI68">
        <f t="shared" si="12"/>
        <v>1</v>
      </c>
      <c r="CJ68" s="17"/>
      <c r="CK68" s="18">
        <f t="shared" si="13"/>
        <v>1</v>
      </c>
    </row>
    <row r="69" spans="1:89">
      <c r="A69" s="43" t="s">
        <v>28</v>
      </c>
      <c r="B69" s="8"/>
      <c r="C69" s="8"/>
      <c r="D69" s="8"/>
      <c r="E69" s="8"/>
      <c r="F69" s="8"/>
      <c r="G69" s="8">
        <v>13</v>
      </c>
      <c r="H69" s="8">
        <v>21</v>
      </c>
      <c r="I69" s="8">
        <v>3</v>
      </c>
      <c r="J69" s="8">
        <v>5</v>
      </c>
      <c r="K69" s="8"/>
      <c r="L69" s="8"/>
      <c r="M69" s="8">
        <v>4</v>
      </c>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Q69" s="8"/>
      <c r="AR69" s="8"/>
      <c r="AS69" s="8"/>
      <c r="AT69" s="8"/>
      <c r="AU69" s="8"/>
      <c r="AV69" s="8"/>
      <c r="AW69" s="43"/>
      <c r="AX69" s="43"/>
      <c r="AY69" s="43"/>
      <c r="AZ69" s="43"/>
      <c r="BA69" s="43"/>
      <c r="BB69" s="43"/>
      <c r="BC69" s="8"/>
      <c r="BD69" s="43"/>
      <c r="BE69" s="43"/>
      <c r="BF69" s="43"/>
      <c r="BG69" s="43"/>
      <c r="BH69" s="43"/>
      <c r="BI69" s="43"/>
      <c r="BJ69" s="43"/>
      <c r="BK69" s="43"/>
      <c r="BL69" s="43"/>
      <c r="BM69" s="8"/>
      <c r="BN69" s="8"/>
      <c r="BO69" s="8"/>
      <c r="BP69" s="8"/>
      <c r="BQ69" s="8"/>
      <c r="BR69" s="8"/>
      <c r="BS69" s="8"/>
      <c r="BT69" s="8"/>
      <c r="BU69" s="43"/>
      <c r="BW69" s="8">
        <f>SUM(B69:BT69)</f>
        <v>46</v>
      </c>
      <c r="BX69" s="8">
        <f>COUNT(B69:BT69)</f>
        <v>5</v>
      </c>
      <c r="BY69" s="8">
        <f>COUNTIF(B69:BT69,"CW")+COUNTIF(B69:BT69,"CP")+COUNTIF(B69:BT69,"X")</f>
        <v>0</v>
      </c>
      <c r="BZ69" s="8">
        <f>COUNT(B69:BT69)+COUNTIF(B69:BT69,"CW")+COUNTIF(B69:BT69,"CP")+COUNTIF(B69:BT69,"X")</f>
        <v>5</v>
      </c>
      <c r="CA69" s="52" t="str">
        <f t="shared" si="4"/>
        <v xml:space="preserve"> </v>
      </c>
      <c r="CB69" s="5"/>
      <c r="CD69" s="16">
        <f>MAX(B69:AW69)</f>
        <v>21</v>
      </c>
      <c r="CE69" s="1">
        <f>COUNT(B69:AW69)</f>
        <v>5</v>
      </c>
      <c r="CF69" s="1">
        <f>SUM(B69:AW69)</f>
        <v>46</v>
      </c>
      <c r="CG69" s="17"/>
      <c r="CH69" s="5">
        <f t="shared" si="11"/>
        <v>1</v>
      </c>
      <c r="CI69">
        <f t="shared" si="12"/>
        <v>0</v>
      </c>
      <c r="CJ69" s="17"/>
      <c r="CK69" s="18" t="b">
        <f t="shared" si="13"/>
        <v>0</v>
      </c>
    </row>
    <row r="70" spans="1:89">
      <c r="A70" s="43" t="s">
        <v>165</v>
      </c>
      <c r="B70" s="8"/>
      <c r="C70" s="8"/>
      <c r="D70" s="8"/>
      <c r="E70" s="8"/>
      <c r="F70" s="8"/>
      <c r="G70" s="8"/>
      <c r="H70" s="8"/>
      <c r="I70" s="8"/>
      <c r="J70" s="8"/>
      <c r="K70" s="8"/>
      <c r="L70" s="8"/>
      <c r="M70" s="8"/>
      <c r="N70" s="8"/>
      <c r="O70" s="8"/>
      <c r="P70" s="8"/>
      <c r="Q70" s="8"/>
      <c r="R70" s="8"/>
      <c r="S70" s="8"/>
      <c r="T70" s="8"/>
      <c r="U70" s="8"/>
      <c r="V70" s="8"/>
      <c r="W70" s="8" t="s">
        <v>29</v>
      </c>
      <c r="X70" s="8"/>
      <c r="Y70" s="8"/>
      <c r="Z70" s="8"/>
      <c r="AA70" s="8"/>
      <c r="AB70" s="8"/>
      <c r="AC70" s="8"/>
      <c r="AD70" s="8"/>
      <c r="AE70" s="8"/>
      <c r="AF70" s="8"/>
      <c r="AG70" s="8"/>
      <c r="AH70" s="8"/>
      <c r="AI70" s="8"/>
      <c r="AJ70" s="8"/>
      <c r="AK70" s="8"/>
      <c r="AL70" s="8"/>
      <c r="AM70" s="8"/>
      <c r="AN70" s="8">
        <v>1</v>
      </c>
      <c r="AO70" s="8"/>
      <c r="AQ70" s="8"/>
      <c r="AR70" s="8" t="s">
        <v>350</v>
      </c>
      <c r="AS70" s="8">
        <v>1</v>
      </c>
      <c r="AT70" s="8"/>
      <c r="AU70" s="8"/>
      <c r="AV70" s="8"/>
      <c r="AW70" s="43"/>
      <c r="AX70" s="30"/>
      <c r="AY70" s="30"/>
      <c r="AZ70" s="30">
        <v>7</v>
      </c>
      <c r="BA70" s="30" t="s">
        <v>55</v>
      </c>
      <c r="BB70" s="30"/>
      <c r="BC70" s="8"/>
      <c r="BD70" s="8"/>
      <c r="BE70" s="8"/>
      <c r="BF70" s="8"/>
      <c r="BG70" s="8"/>
      <c r="BH70" s="8"/>
      <c r="BI70" s="8"/>
      <c r="BJ70" s="8"/>
      <c r="BK70" s="8"/>
      <c r="BL70" s="30" t="s">
        <v>55</v>
      </c>
      <c r="BM70" s="30">
        <v>1</v>
      </c>
      <c r="BN70" s="8">
        <v>1</v>
      </c>
      <c r="BO70" s="8">
        <v>1</v>
      </c>
      <c r="BP70" s="8"/>
      <c r="BQ70" s="8"/>
      <c r="BR70" s="8"/>
      <c r="BS70" s="8"/>
      <c r="BT70" s="8"/>
      <c r="BU70" s="43"/>
      <c r="BW70" s="8">
        <f>SUM(B70:BT70)</f>
        <v>12</v>
      </c>
      <c r="BX70" s="8">
        <f>COUNT(B70:BT70)</f>
        <v>6</v>
      </c>
      <c r="BY70" s="8">
        <f>COUNTIF(B70:BT70,"CW")+COUNTIF(B70:BT70,"CP")+COUNTIF(B70:BT70,"X")</f>
        <v>3</v>
      </c>
      <c r="BZ70" s="8">
        <f>COUNT(B70:BT70)+COUNTIF(B70:BT70,"CW")+COUNTIF(B70:BT70,"CP")+COUNTIF(B70:BT70,"X")</f>
        <v>9</v>
      </c>
      <c r="CA70" s="52" t="str">
        <f t="shared" si="4"/>
        <v xml:space="preserve"> </v>
      </c>
      <c r="CB70" s="5"/>
      <c r="CD70" s="16">
        <f>MAX(B70:AW70)</f>
        <v>1</v>
      </c>
      <c r="CE70" s="1">
        <f>COUNT(B70:AW70)</f>
        <v>2</v>
      </c>
      <c r="CF70" s="1">
        <f>SUM(B70:AW70)</f>
        <v>2</v>
      </c>
      <c r="CG70" s="17"/>
      <c r="CH70" s="5">
        <f t="shared" si="11"/>
        <v>1</v>
      </c>
      <c r="CI70">
        <f t="shared" si="12"/>
        <v>2</v>
      </c>
      <c r="CJ70" s="17"/>
      <c r="CK70" s="18">
        <f t="shared" si="13"/>
        <v>1</v>
      </c>
    </row>
    <row r="71" spans="1:89">
      <c r="A71" s="43" t="s">
        <v>30</v>
      </c>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Q71" s="8"/>
      <c r="AR71" s="8"/>
      <c r="AS71" s="8"/>
      <c r="AT71" s="8"/>
      <c r="AU71" s="8"/>
      <c r="AV71" s="8"/>
      <c r="AW71" s="43"/>
      <c r="AX71" s="8"/>
      <c r="AY71" s="8"/>
      <c r="AZ71" s="8"/>
      <c r="BA71" s="8"/>
      <c r="BB71" s="8"/>
      <c r="BC71" s="8" t="s">
        <v>55</v>
      </c>
      <c r="BD71" s="30"/>
      <c r="BE71" s="8"/>
      <c r="BF71" s="8"/>
      <c r="BG71" s="8"/>
      <c r="BH71" s="8"/>
      <c r="BI71" s="8"/>
      <c r="BJ71" s="8"/>
      <c r="BK71" s="8"/>
      <c r="BL71" s="8"/>
      <c r="BM71" s="8"/>
      <c r="BN71" s="8"/>
      <c r="BO71" s="8"/>
      <c r="BP71" s="8"/>
      <c r="BQ71" s="30" t="s">
        <v>55</v>
      </c>
      <c r="BR71" s="8"/>
      <c r="BS71" s="8"/>
      <c r="BT71" s="8"/>
      <c r="BU71" s="43"/>
      <c r="BW71" s="8">
        <f>SUM(B71:BT71)</f>
        <v>0</v>
      </c>
      <c r="BX71" s="8">
        <f>COUNT(B71:BT71)</f>
        <v>0</v>
      </c>
      <c r="BY71" s="8">
        <f>COUNTIF(B71:BT71,"CW")+COUNTIF(B71:BT71,"CP")+COUNTIF(B71:BT71,"X")</f>
        <v>2</v>
      </c>
      <c r="BZ71" s="8">
        <f>COUNT(B71:BT71)+COUNTIF(B71:BT71,"CW")+COUNTIF(B71:BT71,"CP")+COUNTIF(B71:BT71,"X")</f>
        <v>2</v>
      </c>
      <c r="CA71" s="52" t="str">
        <f t="shared" si="4"/>
        <v>ü</v>
      </c>
      <c r="CB71" s="5"/>
      <c r="CD71" s="16">
        <f>MAX(B71:AW71)</f>
        <v>0</v>
      </c>
      <c r="CE71" s="1">
        <f>COUNT(B71:AW71)</f>
        <v>0</v>
      </c>
      <c r="CF71" s="1">
        <f>SUM(B71:AW71)</f>
        <v>0</v>
      </c>
      <c r="CG71" s="17"/>
      <c r="CH71" s="5" t="b">
        <f t="shared" si="11"/>
        <v>0</v>
      </c>
      <c r="CI71">
        <f t="shared" si="12"/>
        <v>0</v>
      </c>
      <c r="CJ71" s="17"/>
      <c r="CK71" s="18" t="b">
        <f t="shared" si="13"/>
        <v>0</v>
      </c>
    </row>
    <row r="72" spans="1:89">
      <c r="A72" s="43" t="s">
        <v>31</v>
      </c>
      <c r="B72" s="8"/>
      <c r="C72" s="8"/>
      <c r="D72" s="8"/>
      <c r="E72" s="8"/>
      <c r="F72" s="8">
        <v>4</v>
      </c>
      <c r="G72" s="8">
        <v>1</v>
      </c>
      <c r="H72" s="8">
        <v>2</v>
      </c>
      <c r="I72" s="8" t="s">
        <v>350</v>
      </c>
      <c r="J72" s="8">
        <v>4</v>
      </c>
      <c r="K72" s="8"/>
      <c r="L72" s="8">
        <v>2</v>
      </c>
      <c r="M72" s="8">
        <v>1</v>
      </c>
      <c r="N72" s="8">
        <v>5</v>
      </c>
      <c r="O72" s="8">
        <v>4</v>
      </c>
      <c r="P72" s="8">
        <v>1</v>
      </c>
      <c r="Q72" s="8">
        <v>3</v>
      </c>
      <c r="R72" s="8">
        <v>1</v>
      </c>
      <c r="S72" s="8" t="s">
        <v>350</v>
      </c>
      <c r="T72" s="8">
        <v>8</v>
      </c>
      <c r="U72" s="8">
        <v>2</v>
      </c>
      <c r="V72" s="8" t="s">
        <v>350</v>
      </c>
      <c r="W72" s="8">
        <v>10</v>
      </c>
      <c r="X72" s="8">
        <v>6</v>
      </c>
      <c r="Y72" s="8">
        <v>1</v>
      </c>
      <c r="Z72" s="8">
        <v>4</v>
      </c>
      <c r="AA72" s="8">
        <v>4</v>
      </c>
      <c r="AB72" s="8">
        <v>1</v>
      </c>
      <c r="AC72" s="8">
        <v>3</v>
      </c>
      <c r="AD72" s="8">
        <v>2</v>
      </c>
      <c r="AE72" s="8">
        <v>4</v>
      </c>
      <c r="AF72" s="8">
        <v>3</v>
      </c>
      <c r="AG72" s="8">
        <v>2</v>
      </c>
      <c r="AH72" s="8">
        <v>3</v>
      </c>
      <c r="AI72" s="8">
        <v>3</v>
      </c>
      <c r="AJ72" s="8" t="s">
        <v>350</v>
      </c>
      <c r="AK72" s="8">
        <v>3</v>
      </c>
      <c r="AL72" s="8">
        <v>1</v>
      </c>
      <c r="AM72" s="8">
        <v>3</v>
      </c>
      <c r="AN72" s="8">
        <v>3</v>
      </c>
      <c r="AO72" s="8">
        <v>6</v>
      </c>
      <c r="AP72" s="8">
        <v>1</v>
      </c>
      <c r="AQ72" s="8">
        <v>5</v>
      </c>
      <c r="AR72" s="8">
        <v>2</v>
      </c>
      <c r="AS72" s="8">
        <v>15</v>
      </c>
      <c r="AT72" s="8">
        <v>2</v>
      </c>
      <c r="AU72" s="8">
        <v>2</v>
      </c>
      <c r="AV72" s="8">
        <v>4</v>
      </c>
      <c r="AW72" s="8">
        <v>4</v>
      </c>
      <c r="AX72" s="8">
        <v>4</v>
      </c>
      <c r="AY72" s="8">
        <v>6</v>
      </c>
      <c r="AZ72" s="8"/>
      <c r="BA72" s="8">
        <v>7</v>
      </c>
      <c r="BB72" s="8">
        <v>2</v>
      </c>
      <c r="BC72" s="8">
        <v>12</v>
      </c>
      <c r="BD72" s="30" t="s">
        <v>55</v>
      </c>
      <c r="BE72" s="8">
        <v>4</v>
      </c>
      <c r="BF72" s="8">
        <v>3</v>
      </c>
      <c r="BG72" s="8"/>
      <c r="BH72" s="8">
        <v>4</v>
      </c>
      <c r="BI72" s="8">
        <v>3</v>
      </c>
      <c r="BJ72" s="8">
        <v>12</v>
      </c>
      <c r="BK72" s="8">
        <v>7</v>
      </c>
      <c r="BL72" s="8">
        <v>2</v>
      </c>
      <c r="BM72" s="8">
        <v>7</v>
      </c>
      <c r="BN72" s="8">
        <v>2</v>
      </c>
      <c r="BO72" s="8">
        <v>3</v>
      </c>
      <c r="BP72" s="8"/>
      <c r="BQ72" s="8">
        <v>2</v>
      </c>
      <c r="BR72" s="8">
        <v>1</v>
      </c>
      <c r="BS72" s="8">
        <v>1</v>
      </c>
      <c r="BT72" s="8">
        <v>1</v>
      </c>
      <c r="BU72" s="8"/>
      <c r="BW72" s="8">
        <f>SUM(B72:BT72)</f>
        <v>218</v>
      </c>
      <c r="BX72" s="8">
        <f>COUNT(B72:BT72)</f>
        <v>58</v>
      </c>
      <c r="BY72" s="8">
        <f>COUNTIF(B72:BT72,"CW")+COUNTIF(B72:BT72,"CP")+COUNTIF(B72:BT72,"X")</f>
        <v>5</v>
      </c>
      <c r="BZ72" s="8">
        <f>COUNT(B72:BT72)+COUNTIF(B72:BT72,"CW")+COUNTIF(B72:BT72,"CP")+COUNTIF(B72:BT72,"X")</f>
        <v>63</v>
      </c>
      <c r="CA72" s="52" t="str">
        <f t="shared" si="4"/>
        <v xml:space="preserve"> </v>
      </c>
      <c r="CB72" s="5"/>
      <c r="CC72" s="5"/>
      <c r="CD72" s="16">
        <f>MAX(B72:AW72)</f>
        <v>15</v>
      </c>
      <c r="CE72" s="1">
        <f>COUNT(B72:AW72)</f>
        <v>39</v>
      </c>
      <c r="CF72" s="1">
        <f>SUM(B72:AW72)</f>
        <v>135</v>
      </c>
      <c r="CG72" s="17"/>
      <c r="CH72" s="5">
        <f t="shared" si="11"/>
        <v>1</v>
      </c>
      <c r="CI72">
        <f t="shared" si="12"/>
        <v>43</v>
      </c>
      <c r="CJ72" s="17"/>
      <c r="CK72" s="18">
        <f t="shared" si="13"/>
        <v>1</v>
      </c>
    </row>
    <row r="73" spans="1:89">
      <c r="A73" s="43" t="s">
        <v>234</v>
      </c>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Q73" s="8"/>
      <c r="AR73" s="8"/>
      <c r="AS73" s="8"/>
      <c r="AT73" s="8"/>
      <c r="AU73" s="8"/>
      <c r="AV73" s="8"/>
      <c r="AW73" s="8" t="s">
        <v>350</v>
      </c>
      <c r="AX73" s="8"/>
      <c r="AY73" s="8"/>
      <c r="AZ73" s="8">
        <v>19</v>
      </c>
      <c r="BA73" s="8">
        <v>2</v>
      </c>
      <c r="BB73" s="8"/>
      <c r="BC73" s="8" t="s">
        <v>55</v>
      </c>
      <c r="BD73" s="8"/>
      <c r="BE73" s="8"/>
      <c r="BF73" s="8"/>
      <c r="BG73" s="8"/>
      <c r="BH73" s="8"/>
      <c r="BI73" s="8"/>
      <c r="BJ73" s="8"/>
      <c r="BK73" s="8"/>
      <c r="BL73" s="8"/>
      <c r="BM73" s="8"/>
      <c r="BN73" s="8"/>
      <c r="BO73" s="8"/>
      <c r="BP73" s="8"/>
      <c r="BQ73" s="8"/>
      <c r="BR73" s="8"/>
      <c r="BS73" s="8"/>
      <c r="BT73" s="8"/>
      <c r="BU73" s="8"/>
      <c r="BW73" s="8">
        <f>SUM(B73:BT73)</f>
        <v>21</v>
      </c>
      <c r="BX73" s="8">
        <f>COUNT(B73:BT73)</f>
        <v>2</v>
      </c>
      <c r="BY73" s="8">
        <f>COUNTIF(B73:BT73,"CW")+COUNTIF(B73:BT73,"CP")+COUNTIF(B73:BT73,"X")</f>
        <v>2</v>
      </c>
      <c r="BZ73" s="8">
        <f>COUNT(B73:BT73)+COUNTIF(B73:BT73,"CW")+COUNTIF(B73:BT73,"CP")+COUNTIF(B73:BT73,"X")</f>
        <v>4</v>
      </c>
      <c r="CA73" s="52" t="str">
        <f t="shared" si="4"/>
        <v xml:space="preserve"> </v>
      </c>
      <c r="CB73" s="5"/>
      <c r="CC73" s="5"/>
      <c r="CD73" s="16">
        <f>MAX(B73:AW73)</f>
        <v>0</v>
      </c>
      <c r="CE73" s="1">
        <f>COUNT(B73:AW73)</f>
        <v>0</v>
      </c>
      <c r="CF73" s="1">
        <f>SUM(B73:AW73)</f>
        <v>0</v>
      </c>
      <c r="CG73" s="17"/>
      <c r="CH73" s="5" t="b">
        <f t="shared" si="11"/>
        <v>0</v>
      </c>
      <c r="CI73">
        <f t="shared" si="12"/>
        <v>0</v>
      </c>
      <c r="CJ73" s="17"/>
      <c r="CK73" s="18" t="b">
        <f t="shared" si="13"/>
        <v>0</v>
      </c>
    </row>
    <row r="74" spans="1:89">
      <c r="A74" s="43" t="s">
        <v>32</v>
      </c>
      <c r="B74" s="8"/>
      <c r="C74" s="8"/>
      <c r="D74" s="8"/>
      <c r="E74" s="8"/>
      <c r="F74" s="8"/>
      <c r="G74" s="8"/>
      <c r="H74" s="8"/>
      <c r="I74" s="8"/>
      <c r="J74" s="8"/>
      <c r="K74" s="8"/>
      <c r="L74" s="8"/>
      <c r="M74" s="8"/>
      <c r="N74" s="8"/>
      <c r="O74" s="8"/>
      <c r="P74" s="8"/>
      <c r="Q74" s="8"/>
      <c r="R74" s="8"/>
      <c r="S74" s="8"/>
      <c r="T74" s="8"/>
      <c r="U74" s="8"/>
      <c r="V74" s="8">
        <v>1</v>
      </c>
      <c r="W74" s="8"/>
      <c r="X74" s="8"/>
      <c r="Y74" s="8"/>
      <c r="Z74" s="8"/>
      <c r="AA74" s="8"/>
      <c r="AB74" s="8"/>
      <c r="AC74" s="8"/>
      <c r="AD74" s="8"/>
      <c r="AE74" s="8"/>
      <c r="AF74" s="8"/>
      <c r="AG74" s="8"/>
      <c r="AH74" s="8"/>
      <c r="AI74" s="8"/>
      <c r="AJ74" s="8"/>
      <c r="AK74" s="8"/>
      <c r="AL74" s="8"/>
      <c r="AM74" s="8"/>
      <c r="AN74" s="8"/>
      <c r="AO74" s="8"/>
      <c r="AQ74" s="8"/>
      <c r="AR74" s="8"/>
      <c r="AS74" s="8"/>
      <c r="AT74" s="8"/>
      <c r="AU74" s="8"/>
      <c r="AV74" s="8"/>
      <c r="AW74" s="43"/>
      <c r="AX74" s="43"/>
      <c r="AY74" s="43"/>
      <c r="AZ74" s="43"/>
      <c r="BA74" s="43"/>
      <c r="BB74" s="43"/>
      <c r="BC74" s="8"/>
      <c r="BD74" s="43"/>
      <c r="BE74" s="43"/>
      <c r="BF74" s="43"/>
      <c r="BG74" s="43"/>
      <c r="BH74" s="43"/>
      <c r="BI74" s="43"/>
      <c r="BJ74" s="43"/>
      <c r="BK74" s="43"/>
      <c r="BL74" s="43"/>
      <c r="BM74" s="8"/>
      <c r="BN74" s="8"/>
      <c r="BO74" s="8"/>
      <c r="BP74" s="8"/>
      <c r="BQ74" s="8"/>
      <c r="BR74" s="8"/>
      <c r="BS74" s="8"/>
      <c r="BT74" s="8"/>
      <c r="BU74" s="43"/>
      <c r="BW74" s="8">
        <f>SUM(B74:BT74)</f>
        <v>1</v>
      </c>
      <c r="BX74" s="8">
        <f>COUNT(B74:BT74)</f>
        <v>1</v>
      </c>
      <c r="BY74" s="8">
        <f>COUNTIF(B74:BT74,"CW")+COUNTIF(B74:BT74,"CP")+COUNTIF(B74:BT74,"X")</f>
        <v>0</v>
      </c>
      <c r="BZ74" s="8">
        <f>COUNT(B74:BT74)+COUNTIF(B74:BT74,"CW")+COUNTIF(B74:BT74,"CP")+COUNTIF(B74:BT74,"X")</f>
        <v>1</v>
      </c>
      <c r="CA74" s="52" t="str">
        <f t="shared" si="4"/>
        <v xml:space="preserve"> </v>
      </c>
      <c r="CB74" s="5"/>
      <c r="CD74" s="16">
        <f>MAX(B74:AW74)</f>
        <v>1</v>
      </c>
      <c r="CE74" s="1">
        <f>COUNT(B74:AW74)</f>
        <v>1</v>
      </c>
      <c r="CF74" s="1">
        <f>SUM(B74:AW74)</f>
        <v>1</v>
      </c>
      <c r="CG74" s="17"/>
      <c r="CH74" s="5">
        <f t="shared" si="11"/>
        <v>1</v>
      </c>
      <c r="CI74">
        <f t="shared" si="12"/>
        <v>0</v>
      </c>
      <c r="CJ74" s="17"/>
      <c r="CK74" s="18" t="b">
        <f t="shared" si="13"/>
        <v>0</v>
      </c>
    </row>
    <row r="75" spans="1:89">
      <c r="A75" s="43" t="s">
        <v>33</v>
      </c>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Q75" s="8"/>
      <c r="AR75" s="8"/>
      <c r="AS75" s="8"/>
      <c r="AT75" s="8"/>
      <c r="AU75" s="8"/>
      <c r="AV75" s="8"/>
      <c r="AW75" s="43"/>
      <c r="AX75" s="43"/>
      <c r="AY75" s="43"/>
      <c r="AZ75" s="43"/>
      <c r="BA75" s="43"/>
      <c r="BB75" s="43"/>
      <c r="BC75" s="8" t="s">
        <v>55</v>
      </c>
      <c r="BD75" s="31"/>
      <c r="BE75" s="31"/>
      <c r="BF75" s="31"/>
      <c r="BG75" s="31"/>
      <c r="BH75" s="31"/>
      <c r="BI75" s="30" t="s">
        <v>55</v>
      </c>
      <c r="BJ75" s="8"/>
      <c r="BK75" s="30">
        <v>2</v>
      </c>
      <c r="BL75" s="8"/>
      <c r="BM75" s="30"/>
      <c r="BN75" s="8"/>
      <c r="BO75" s="8"/>
      <c r="BP75" s="8"/>
      <c r="BQ75" s="8"/>
      <c r="BR75" s="8">
        <v>2</v>
      </c>
      <c r="BS75" s="8">
        <v>2</v>
      </c>
      <c r="BT75" s="8"/>
      <c r="BU75" s="43"/>
      <c r="BW75" s="8">
        <f>SUM(B75:BT75)</f>
        <v>6</v>
      </c>
      <c r="BX75" s="8">
        <f>COUNT(B75:BT75)</f>
        <v>3</v>
      </c>
      <c r="BY75" s="8">
        <f>COUNTIF(B75:BT75,"CW")+COUNTIF(B75:BT75,"CP")+COUNTIF(B75:BT75,"X")</f>
        <v>2</v>
      </c>
      <c r="BZ75" s="8">
        <f>COUNT(B75:BT75)+COUNTIF(B75:BT75,"CW")+COUNTIF(B75:BT75,"CP")+COUNTIF(B75:BT75,"X")</f>
        <v>5</v>
      </c>
      <c r="CA75" s="52" t="str">
        <f t="shared" si="4"/>
        <v xml:space="preserve"> </v>
      </c>
      <c r="CB75" s="5"/>
      <c r="CD75" s="16">
        <f>MAX(B75:AW75)</f>
        <v>0</v>
      </c>
      <c r="CE75" s="1">
        <f>COUNT(B75:AW75)</f>
        <v>0</v>
      </c>
      <c r="CF75" s="1">
        <f>SUM(B75:AW75)</f>
        <v>0</v>
      </c>
      <c r="CG75" s="17"/>
      <c r="CH75" s="5" t="b">
        <f t="shared" si="11"/>
        <v>0</v>
      </c>
      <c r="CI75">
        <f t="shared" si="12"/>
        <v>0</v>
      </c>
      <c r="CJ75" s="17"/>
      <c r="CK75" s="18" t="b">
        <f t="shared" si="13"/>
        <v>0</v>
      </c>
    </row>
    <row r="76" spans="1:89">
      <c r="A76" s="43" t="s">
        <v>34</v>
      </c>
      <c r="B76" s="8"/>
      <c r="C76" s="8"/>
      <c r="D76" s="8"/>
      <c r="E76" s="8"/>
      <c r="F76" s="8"/>
      <c r="G76" s="8"/>
      <c r="H76" s="8"/>
      <c r="I76" s="8"/>
      <c r="J76" s="8"/>
      <c r="K76" s="8"/>
      <c r="L76" s="8"/>
      <c r="M76" s="8"/>
      <c r="N76" s="8"/>
      <c r="O76" s="8"/>
      <c r="P76" s="8"/>
      <c r="Q76" s="8"/>
      <c r="R76" s="8" t="s">
        <v>350</v>
      </c>
      <c r="S76" s="8"/>
      <c r="T76" s="8" t="s">
        <v>350</v>
      </c>
      <c r="U76" s="8"/>
      <c r="V76" s="8">
        <v>7</v>
      </c>
      <c r="W76" s="8"/>
      <c r="X76" s="8"/>
      <c r="Y76" s="8"/>
      <c r="Z76" s="8"/>
      <c r="AA76" s="8"/>
      <c r="AB76" s="8"/>
      <c r="AC76" s="8"/>
      <c r="AD76" s="8"/>
      <c r="AE76" s="8"/>
      <c r="AF76" s="8"/>
      <c r="AG76" s="8"/>
      <c r="AH76" s="8"/>
      <c r="AI76" s="8"/>
      <c r="AJ76" s="8"/>
      <c r="AK76" s="8"/>
      <c r="AL76" s="8"/>
      <c r="AM76" s="8">
        <v>1</v>
      </c>
      <c r="AN76" s="8"/>
      <c r="AO76" s="8"/>
      <c r="AQ76" s="8"/>
      <c r="AR76" s="8"/>
      <c r="AS76" s="8"/>
      <c r="AT76" s="8"/>
      <c r="AU76" s="8"/>
      <c r="AV76" s="8"/>
      <c r="AW76" s="43"/>
      <c r="AX76" s="43"/>
      <c r="AY76" s="43"/>
      <c r="AZ76" s="43"/>
      <c r="BA76" s="43"/>
      <c r="BB76" s="43"/>
      <c r="BC76" s="8"/>
      <c r="BD76" s="43"/>
      <c r="BE76" s="43"/>
      <c r="BF76" s="43"/>
      <c r="BG76" s="43"/>
      <c r="BH76" s="43"/>
      <c r="BI76" s="43"/>
      <c r="BJ76" s="43"/>
      <c r="BK76" s="43"/>
      <c r="BL76" s="43"/>
      <c r="BM76" s="8"/>
      <c r="BN76" s="8"/>
      <c r="BO76" s="8"/>
      <c r="BP76" s="8"/>
      <c r="BQ76" s="8"/>
      <c r="BR76" s="8"/>
      <c r="BS76" s="8"/>
      <c r="BT76" s="8"/>
      <c r="BU76" s="43"/>
      <c r="BW76" s="8">
        <f>SUM(B76:BT76)</f>
        <v>8</v>
      </c>
      <c r="BX76" s="8">
        <f>COUNT(B76:BT76)</f>
        <v>2</v>
      </c>
      <c r="BY76" s="8">
        <f>COUNTIF(B76:BT76,"CW")+COUNTIF(B76:BT76,"CP")+COUNTIF(B76:BT76,"X")</f>
        <v>2</v>
      </c>
      <c r="BZ76" s="8">
        <f>COUNT(B76:BT76)+COUNTIF(B76:BT76,"CW")+COUNTIF(B76:BT76,"CP")+COUNTIF(B76:BT76,"X")</f>
        <v>4</v>
      </c>
      <c r="CA76" s="52" t="str">
        <f t="shared" si="4"/>
        <v xml:space="preserve"> </v>
      </c>
      <c r="CB76" s="5"/>
      <c r="CD76" s="16">
        <f>MAX(B76:AW76)</f>
        <v>7</v>
      </c>
      <c r="CE76" s="1">
        <f>COUNT(B76:AW76)</f>
        <v>2</v>
      </c>
      <c r="CF76" s="1">
        <f>SUM(B76:AW76)</f>
        <v>8</v>
      </c>
      <c r="CG76" s="17"/>
      <c r="CH76" s="5">
        <f t="shared" si="11"/>
        <v>1</v>
      </c>
      <c r="CI76">
        <f t="shared" si="12"/>
        <v>1</v>
      </c>
      <c r="CJ76" s="17"/>
      <c r="CK76" s="18">
        <f t="shared" si="13"/>
        <v>1</v>
      </c>
    </row>
    <row r="77" spans="1:89">
      <c r="A77" s="43" t="s">
        <v>35</v>
      </c>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v>1</v>
      </c>
      <c r="AJ77" s="8"/>
      <c r="AK77" s="8"/>
      <c r="AL77" s="8"/>
      <c r="AM77" s="8"/>
      <c r="AN77" s="8"/>
      <c r="AO77" s="8"/>
      <c r="AQ77" s="8"/>
      <c r="AR77" s="8"/>
      <c r="AS77" s="8"/>
      <c r="AT77" s="8"/>
      <c r="AU77" s="8"/>
      <c r="AV77" s="8"/>
      <c r="AW77" s="43"/>
      <c r="AX77" s="43"/>
      <c r="AY77" s="43"/>
      <c r="AZ77" s="43"/>
      <c r="BA77" s="43"/>
      <c r="BB77" s="43"/>
      <c r="BC77" s="8"/>
      <c r="BD77" s="43"/>
      <c r="BE77" s="43"/>
      <c r="BF77" s="43"/>
      <c r="BG77" s="43"/>
      <c r="BH77" s="43"/>
      <c r="BI77" s="43"/>
      <c r="BJ77" s="43"/>
      <c r="BK77" s="43"/>
      <c r="BL77" s="43"/>
      <c r="BM77" s="8"/>
      <c r="BN77" s="8"/>
      <c r="BO77" s="8"/>
      <c r="BP77" s="8"/>
      <c r="BQ77" s="8"/>
      <c r="BR77" s="8"/>
      <c r="BS77" s="8"/>
      <c r="BT77" s="8"/>
      <c r="BU77" s="43"/>
      <c r="BW77" s="8">
        <f>SUM(B77:BT77)</f>
        <v>1</v>
      </c>
      <c r="BX77" s="8">
        <f>COUNT(B77:BT77)</f>
        <v>1</v>
      </c>
      <c r="BY77" s="8">
        <f>COUNTIF(B77:BT77,"CW")+COUNTIF(B77:BT77,"CP")+COUNTIF(B77:BT77,"X")</f>
        <v>0</v>
      </c>
      <c r="BZ77" s="8">
        <f>COUNT(B77:BT77)+COUNTIF(B77:BT77,"CW")+COUNTIF(B77:BT77,"CP")+COUNTIF(B77:BT77,"X")</f>
        <v>1</v>
      </c>
      <c r="CA77" s="52" t="str">
        <f t="shared" si="4"/>
        <v xml:space="preserve"> </v>
      </c>
      <c r="CB77" s="5"/>
      <c r="CD77" s="16">
        <f>MAX(B77:AW77)</f>
        <v>1</v>
      </c>
      <c r="CE77" s="1">
        <f>COUNT(B77:AW77)</f>
        <v>1</v>
      </c>
      <c r="CF77" s="1">
        <f>SUM(B77:AW77)</f>
        <v>1</v>
      </c>
      <c r="CG77" s="17"/>
      <c r="CH77" s="5">
        <f t="shared" si="11"/>
        <v>1</v>
      </c>
      <c r="CI77">
        <f t="shared" si="12"/>
        <v>0</v>
      </c>
      <c r="CJ77" s="17"/>
      <c r="CK77" s="18" t="b">
        <f t="shared" si="13"/>
        <v>0</v>
      </c>
    </row>
    <row r="78" spans="1:89">
      <c r="A78" s="43" t="s">
        <v>236</v>
      </c>
      <c r="B78" s="8"/>
      <c r="C78" s="8"/>
      <c r="D78" s="8"/>
      <c r="E78" s="8"/>
      <c r="F78" s="8"/>
      <c r="G78" s="8"/>
      <c r="H78" s="8"/>
      <c r="I78" s="8"/>
      <c r="J78" s="8"/>
      <c r="K78" s="8"/>
      <c r="L78" s="8"/>
      <c r="M78" s="8"/>
      <c r="N78" s="8"/>
      <c r="O78" s="8"/>
      <c r="P78" s="8" t="s">
        <v>350</v>
      </c>
      <c r="Q78" s="8"/>
      <c r="R78" s="8"/>
      <c r="S78" s="8" t="s">
        <v>350</v>
      </c>
      <c r="T78" s="8"/>
      <c r="U78" s="8">
        <v>3</v>
      </c>
      <c r="V78" s="8"/>
      <c r="W78" s="8">
        <v>50</v>
      </c>
      <c r="X78" s="8">
        <v>5</v>
      </c>
      <c r="Y78" s="8"/>
      <c r="Z78" s="8" t="s">
        <v>350</v>
      </c>
      <c r="AA78" s="8">
        <v>113</v>
      </c>
      <c r="AB78" s="8">
        <v>35</v>
      </c>
      <c r="AC78" s="8"/>
      <c r="AD78" s="8"/>
      <c r="AE78" s="8">
        <v>50</v>
      </c>
      <c r="AF78" s="8">
        <v>50</v>
      </c>
      <c r="AG78" s="8">
        <v>1</v>
      </c>
      <c r="AH78" s="8"/>
      <c r="AI78" s="8">
        <v>51</v>
      </c>
      <c r="AJ78" s="8"/>
      <c r="AK78" s="8"/>
      <c r="AL78" s="8"/>
      <c r="AM78" s="8">
        <v>4</v>
      </c>
      <c r="AN78" s="8"/>
      <c r="AO78" s="8"/>
      <c r="AQ78" s="8"/>
      <c r="AR78" s="8"/>
      <c r="AS78" s="8"/>
      <c r="AT78" s="8">
        <v>9</v>
      </c>
      <c r="AU78" s="8"/>
      <c r="AV78" s="8">
        <v>4</v>
      </c>
      <c r="AW78" s="43"/>
      <c r="AX78" s="30">
        <v>2</v>
      </c>
      <c r="AY78" s="30">
        <v>30</v>
      </c>
      <c r="AZ78" s="30">
        <v>2</v>
      </c>
      <c r="BA78" s="30"/>
      <c r="BB78" s="30"/>
      <c r="BC78" s="8"/>
      <c r="BD78" s="30" t="s">
        <v>55</v>
      </c>
      <c r="BE78" s="31"/>
      <c r="BF78" s="31"/>
      <c r="BG78" s="31"/>
      <c r="BH78" s="31"/>
      <c r="BI78" s="30"/>
      <c r="BJ78" s="8">
        <v>25</v>
      </c>
      <c r="BK78" s="30"/>
      <c r="BL78" s="8"/>
      <c r="BM78" s="30"/>
      <c r="BN78" s="8"/>
      <c r="BO78" s="8"/>
      <c r="BP78" s="8"/>
      <c r="BQ78" s="8"/>
      <c r="BR78" s="8"/>
      <c r="BS78" s="8"/>
      <c r="BT78" s="8"/>
      <c r="BU78" s="43"/>
      <c r="BW78" s="8">
        <f>SUM(B78:BT78)</f>
        <v>434</v>
      </c>
      <c r="BX78" s="8">
        <f>COUNT(B78:BT78)</f>
        <v>16</v>
      </c>
      <c r="BY78" s="8">
        <f>COUNTIF(B78:BT78,"CW")+COUNTIF(B78:BT78,"CP")+COUNTIF(B78:BT78,"X")</f>
        <v>4</v>
      </c>
      <c r="BZ78" s="8">
        <f>COUNT(B78:BT78)+COUNTIF(B78:BT78,"CW")+COUNTIF(B78:BT78,"CP")+COUNTIF(B78:BT78,"X")</f>
        <v>20</v>
      </c>
      <c r="CA78" s="52" t="str">
        <f t="shared" si="4"/>
        <v xml:space="preserve"> </v>
      </c>
      <c r="CB78" s="5"/>
      <c r="CD78" s="16">
        <f>MAX(B78:AW78)</f>
        <v>113</v>
      </c>
      <c r="CE78" s="1">
        <f>COUNT(B78:AW78)</f>
        <v>12</v>
      </c>
      <c r="CF78" s="1">
        <f>SUM(B78:AW78)</f>
        <v>375</v>
      </c>
      <c r="CG78" s="17"/>
      <c r="CH78" s="5">
        <f t="shared" si="11"/>
        <v>1</v>
      </c>
      <c r="CI78">
        <f t="shared" si="12"/>
        <v>17</v>
      </c>
      <c r="CJ78" s="17"/>
      <c r="CK78" s="18">
        <f t="shared" si="13"/>
        <v>1</v>
      </c>
    </row>
    <row r="79" spans="1:89">
      <c r="A79" s="43" t="s">
        <v>36</v>
      </c>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Q79" s="8"/>
      <c r="AR79" s="8"/>
      <c r="AS79" s="8"/>
      <c r="AT79" s="8"/>
      <c r="AU79" s="8"/>
      <c r="AV79" s="8"/>
      <c r="AW79" s="8">
        <v>1</v>
      </c>
      <c r="AX79" s="8"/>
      <c r="AY79" s="8"/>
      <c r="AZ79" s="8"/>
      <c r="BA79" s="8"/>
      <c r="BB79" s="8"/>
      <c r="BC79" s="8"/>
      <c r="BD79" s="43"/>
      <c r="BE79" s="43"/>
      <c r="BF79" s="43"/>
      <c r="BG79" s="43"/>
      <c r="BH79" s="43"/>
      <c r="BI79" s="43"/>
      <c r="BJ79" s="43"/>
      <c r="BK79" s="43"/>
      <c r="BL79" s="43"/>
      <c r="BM79" s="8"/>
      <c r="BN79" s="8"/>
      <c r="BO79" s="8"/>
      <c r="BP79" s="8"/>
      <c r="BQ79" s="8"/>
      <c r="BR79" s="8"/>
      <c r="BS79" s="8"/>
      <c r="BT79" s="8"/>
      <c r="BU79" s="8"/>
      <c r="BW79" s="8">
        <f>SUM(B79:BT79)</f>
        <v>1</v>
      </c>
      <c r="BX79" s="8">
        <f>COUNT(B79:BT79)</f>
        <v>1</v>
      </c>
      <c r="BY79" s="8">
        <f>COUNTIF(B79:BT79,"CW")+COUNTIF(B79:BT79,"CP")+COUNTIF(B79:BT79,"X")</f>
        <v>0</v>
      </c>
      <c r="BZ79" s="8">
        <f>COUNT(B79:BT79)+COUNTIF(B79:BT79,"CW")+COUNTIF(B79:BT79,"CP")+COUNTIF(B79:BT79,"X")</f>
        <v>1</v>
      </c>
      <c r="CA79" s="52" t="str">
        <f t="shared" si="4"/>
        <v xml:space="preserve"> </v>
      </c>
      <c r="CB79" s="5"/>
      <c r="CC79" s="5"/>
      <c r="CD79" s="16">
        <f>MAX(B79:AW79)</f>
        <v>1</v>
      </c>
      <c r="CE79" s="1">
        <f>COUNT(B79:AW79)</f>
        <v>1</v>
      </c>
      <c r="CF79" s="1">
        <f>SUM(B79:AW79)</f>
        <v>1</v>
      </c>
      <c r="CG79" s="17"/>
      <c r="CH79" s="5">
        <f t="shared" si="11"/>
        <v>1</v>
      </c>
      <c r="CI79">
        <f t="shared" si="12"/>
        <v>0</v>
      </c>
      <c r="CJ79" s="17"/>
      <c r="CK79" s="18" t="b">
        <f t="shared" si="13"/>
        <v>0</v>
      </c>
    </row>
    <row r="80" spans="1:89">
      <c r="A80" s="43" t="s">
        <v>171</v>
      </c>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Q80" s="8"/>
      <c r="AR80" s="8"/>
      <c r="AS80" s="8"/>
      <c r="AT80" s="8"/>
      <c r="AU80" s="8"/>
      <c r="AV80" s="8" t="s">
        <v>350</v>
      </c>
      <c r="AW80" s="43"/>
      <c r="AX80" s="43"/>
      <c r="AY80" s="43"/>
      <c r="AZ80" s="43"/>
      <c r="BA80" s="43"/>
      <c r="BB80" s="43"/>
      <c r="BC80" s="8"/>
      <c r="BD80" s="43"/>
      <c r="BE80" s="43"/>
      <c r="BF80" s="43"/>
      <c r="BG80" s="43"/>
      <c r="BH80" s="43"/>
      <c r="BI80" s="43"/>
      <c r="BJ80" s="43"/>
      <c r="BK80" s="43"/>
      <c r="BL80" s="43"/>
      <c r="BM80" s="8"/>
      <c r="BN80" s="8"/>
      <c r="BO80" s="8"/>
      <c r="BP80" s="8"/>
      <c r="BQ80" s="8"/>
      <c r="BR80" s="8"/>
      <c r="BS80" s="8"/>
      <c r="BT80" s="8"/>
      <c r="BU80" s="43"/>
      <c r="BW80" s="8">
        <f>SUM(B80:BT80)</f>
        <v>0</v>
      </c>
      <c r="BX80" s="8">
        <f>COUNT(B80:BT80)</f>
        <v>0</v>
      </c>
      <c r="BY80" s="8">
        <f>COUNTIF(B80:BT80,"CW")+COUNTIF(B80:BT80,"CP")+COUNTIF(B80:BT80,"X")</f>
        <v>1</v>
      </c>
      <c r="BZ80" s="8">
        <f>COUNT(B80:BT80)+COUNTIF(B80:BT80,"CW")+COUNTIF(B80:BT80,"CP")+COUNTIF(B80:BT80,"X")</f>
        <v>1</v>
      </c>
      <c r="CA80" s="52" t="str">
        <f t="shared" si="4"/>
        <v>ü</v>
      </c>
      <c r="CB80" s="5"/>
      <c r="CD80" s="16">
        <f>MAX(B80:AW80)</f>
        <v>0</v>
      </c>
      <c r="CE80" s="1">
        <f>COUNT(B80:AW80)</f>
        <v>0</v>
      </c>
      <c r="CF80" s="1">
        <f>SUM(B80:AW80)</f>
        <v>0</v>
      </c>
      <c r="CG80" s="17"/>
      <c r="CH80" s="5" t="b">
        <f t="shared" si="11"/>
        <v>0</v>
      </c>
      <c r="CI80">
        <f t="shared" si="12"/>
        <v>0</v>
      </c>
      <c r="CJ80" s="17"/>
      <c r="CK80" s="18" t="b">
        <f t="shared" si="13"/>
        <v>0</v>
      </c>
    </row>
    <row r="81" spans="1:89">
      <c r="A81" s="43" t="s">
        <v>37</v>
      </c>
      <c r="B81" s="8"/>
      <c r="C81" s="8"/>
      <c r="D81" s="8"/>
      <c r="E81" s="8"/>
      <c r="F81" s="8"/>
      <c r="G81" s="8"/>
      <c r="H81" s="8"/>
      <c r="I81" s="8"/>
      <c r="J81" s="8"/>
      <c r="K81" s="8"/>
      <c r="L81" s="8"/>
      <c r="M81" s="8"/>
      <c r="N81" s="8"/>
      <c r="O81" s="8"/>
      <c r="P81" s="8"/>
      <c r="Q81" s="8"/>
      <c r="R81" s="8"/>
      <c r="S81" s="8"/>
      <c r="T81" s="8"/>
      <c r="U81" s="8">
        <v>1</v>
      </c>
      <c r="V81" s="8">
        <v>1</v>
      </c>
      <c r="W81" s="8"/>
      <c r="X81" s="8"/>
      <c r="Y81" s="8"/>
      <c r="Z81" s="8"/>
      <c r="AA81" s="8"/>
      <c r="AB81" s="8"/>
      <c r="AC81" s="8"/>
      <c r="AD81" s="8"/>
      <c r="AE81" s="8"/>
      <c r="AF81" s="8"/>
      <c r="AG81" s="8"/>
      <c r="AH81" s="8"/>
      <c r="AI81" s="8"/>
      <c r="AJ81" s="8"/>
      <c r="AK81" s="8"/>
      <c r="AL81" s="8"/>
      <c r="AM81" s="8"/>
      <c r="AN81" s="8"/>
      <c r="AO81" s="8">
        <v>1</v>
      </c>
      <c r="AQ81" s="8">
        <v>1</v>
      </c>
      <c r="AR81" s="8"/>
      <c r="AS81" s="8"/>
      <c r="AT81" s="8"/>
      <c r="AU81" s="8">
        <v>1</v>
      </c>
      <c r="AV81" s="8"/>
      <c r="AW81" s="43"/>
      <c r="AX81" s="30"/>
      <c r="AY81" s="30">
        <v>1</v>
      </c>
      <c r="AZ81" s="30">
        <v>1</v>
      </c>
      <c r="BA81" s="30"/>
      <c r="BB81" s="30"/>
      <c r="BC81" s="8"/>
      <c r="BD81" s="43"/>
      <c r="BE81" s="43"/>
      <c r="BF81" s="43"/>
      <c r="BG81" s="43"/>
      <c r="BH81" s="43"/>
      <c r="BI81" s="43"/>
      <c r="BJ81" s="43"/>
      <c r="BK81" s="43"/>
      <c r="BL81" s="43"/>
      <c r="BM81" s="8"/>
      <c r="BN81" s="8"/>
      <c r="BO81" s="8"/>
      <c r="BP81" s="8"/>
      <c r="BQ81" s="8"/>
      <c r="BR81" s="8"/>
      <c r="BS81" s="8">
        <v>1</v>
      </c>
      <c r="BT81" s="8"/>
      <c r="BU81" s="43"/>
      <c r="BW81" s="8">
        <f>SUM(B81:BT81)</f>
        <v>8</v>
      </c>
      <c r="BX81" s="8">
        <f>COUNT(B81:BT81)</f>
        <v>8</v>
      </c>
      <c r="BY81" s="8">
        <f>COUNTIF(B81:BT81,"CW")+COUNTIF(B81:BT81,"CP")+COUNTIF(B81:BT81,"X")</f>
        <v>0</v>
      </c>
      <c r="BZ81" s="8">
        <f>COUNT(B81:BT81)+COUNTIF(B81:BT81,"CW")+COUNTIF(B81:BT81,"CP")+COUNTIF(B81:BT81,"X")</f>
        <v>8</v>
      </c>
      <c r="CA81" s="52" t="str">
        <f t="shared" ref="CA81:CA143" si="14">IF(BW81=0,IF(BY81&gt;0,"ü"," ")," ")</f>
        <v xml:space="preserve"> </v>
      </c>
      <c r="CB81" s="5"/>
      <c r="CD81" s="16">
        <f>MAX(B81:AW81)</f>
        <v>1</v>
      </c>
      <c r="CE81" s="1">
        <f>COUNT(B81:AW81)</f>
        <v>5</v>
      </c>
      <c r="CF81" s="1">
        <f>SUM(B81:AW81)</f>
        <v>5</v>
      </c>
      <c r="CG81" s="17"/>
      <c r="CH81" s="5">
        <f t="shared" si="11"/>
        <v>1</v>
      </c>
      <c r="CI81">
        <f t="shared" si="12"/>
        <v>3</v>
      </c>
      <c r="CJ81" s="17"/>
      <c r="CK81" s="18">
        <f t="shared" si="13"/>
        <v>1</v>
      </c>
    </row>
    <row r="82" spans="1:89">
      <c r="A82" s="43" t="s">
        <v>38</v>
      </c>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Q82" s="8"/>
      <c r="AR82" s="8"/>
      <c r="AS82" s="8"/>
      <c r="AT82" s="8"/>
      <c r="AU82" s="8"/>
      <c r="AV82" s="8"/>
      <c r="AW82" s="43"/>
      <c r="AX82" s="43"/>
      <c r="AY82" s="43"/>
      <c r="AZ82" s="43"/>
      <c r="BA82" s="43"/>
      <c r="BB82" s="43"/>
      <c r="BC82" s="8"/>
      <c r="BD82" s="30"/>
      <c r="BE82" s="31"/>
      <c r="BF82" s="31"/>
      <c r="BG82" s="31"/>
      <c r="BH82" s="31"/>
      <c r="BI82" s="30">
        <v>1</v>
      </c>
      <c r="BJ82" s="8"/>
      <c r="BK82" s="30"/>
      <c r="BL82" s="8"/>
      <c r="BM82" s="30"/>
      <c r="BN82" s="8"/>
      <c r="BO82" s="8"/>
      <c r="BP82" s="8"/>
      <c r="BQ82" s="8"/>
      <c r="BR82" s="8"/>
      <c r="BS82" s="8"/>
      <c r="BT82" s="8"/>
      <c r="BU82" s="43"/>
      <c r="BW82" s="8">
        <f>SUM(B82:BT82)</f>
        <v>1</v>
      </c>
      <c r="BX82" s="8">
        <f>COUNT(B82:BT82)</f>
        <v>1</v>
      </c>
      <c r="BY82" s="8">
        <f>COUNTIF(B82:BT82,"CW")+COUNTIF(B82:BT82,"CP")+COUNTIF(B82:BT82,"X")</f>
        <v>0</v>
      </c>
      <c r="BZ82" s="8">
        <f>COUNT(B82:BT82)+COUNTIF(B82:BT82,"CW")+COUNTIF(B82:BT82,"CP")+COUNTIF(B82:BT82,"X")</f>
        <v>1</v>
      </c>
      <c r="CA82" s="52" t="str">
        <f t="shared" si="14"/>
        <v xml:space="preserve"> </v>
      </c>
      <c r="CB82" s="5"/>
      <c r="CD82" s="16">
        <f>MAX(B82:AW82)</f>
        <v>0</v>
      </c>
      <c r="CE82" s="1">
        <f>COUNT(B82:AW82)</f>
        <v>0</v>
      </c>
      <c r="CF82" s="1">
        <f>SUM(B82:AW82)</f>
        <v>0</v>
      </c>
      <c r="CG82" s="17"/>
      <c r="CH82" s="5" t="b">
        <f t="shared" si="11"/>
        <v>0</v>
      </c>
      <c r="CI82">
        <f t="shared" si="12"/>
        <v>0</v>
      </c>
      <c r="CJ82" s="17"/>
      <c r="CK82" s="18" t="b">
        <f t="shared" si="13"/>
        <v>0</v>
      </c>
    </row>
    <row r="83" spans="1:89">
      <c r="A83" s="96" t="s">
        <v>237</v>
      </c>
      <c r="B83" s="8"/>
      <c r="C83" s="8"/>
      <c r="D83" s="8"/>
      <c r="E83" s="8"/>
      <c r="F83" s="8"/>
      <c r="G83" s="8"/>
      <c r="H83" s="8"/>
      <c r="I83" s="8">
        <v>1</v>
      </c>
      <c r="J83" s="8">
        <v>1</v>
      </c>
      <c r="K83" s="8">
        <v>2</v>
      </c>
      <c r="L83" s="8"/>
      <c r="M83" s="8">
        <v>4</v>
      </c>
      <c r="N83" s="8">
        <v>1</v>
      </c>
      <c r="O83" s="8">
        <v>2</v>
      </c>
      <c r="P83" s="8">
        <v>3</v>
      </c>
      <c r="Q83" s="8">
        <v>2</v>
      </c>
      <c r="R83" s="8">
        <v>2</v>
      </c>
      <c r="S83" s="8">
        <v>1</v>
      </c>
      <c r="T83" s="8">
        <v>1</v>
      </c>
      <c r="U83" s="8">
        <v>2</v>
      </c>
      <c r="V83" s="8">
        <v>1</v>
      </c>
      <c r="W83" s="8">
        <v>1</v>
      </c>
      <c r="X83" s="8"/>
      <c r="Y83" s="8"/>
      <c r="Z83" s="8"/>
      <c r="AA83" s="8"/>
      <c r="AB83" s="8"/>
      <c r="AC83" s="8"/>
      <c r="AD83" s="8"/>
      <c r="AE83" s="8"/>
      <c r="AF83" s="95">
        <v>1</v>
      </c>
      <c r="AG83" s="95"/>
      <c r="AH83" s="95"/>
      <c r="AI83" s="95" t="s">
        <v>350</v>
      </c>
      <c r="AJ83" s="95"/>
      <c r="AK83" s="95"/>
      <c r="AL83" s="95"/>
      <c r="AM83" s="95"/>
      <c r="AN83" s="95"/>
      <c r="AO83" s="95"/>
      <c r="AP83" s="95"/>
      <c r="AQ83" s="95"/>
      <c r="AR83" s="95" t="s">
        <v>350</v>
      </c>
      <c r="AS83" s="95"/>
      <c r="AT83" s="95" t="s">
        <v>350</v>
      </c>
      <c r="AU83" s="95"/>
      <c r="AV83" s="8"/>
      <c r="AW83" s="43"/>
      <c r="AX83" s="43"/>
      <c r="AY83" s="43"/>
      <c r="AZ83" s="43"/>
      <c r="BA83" s="43"/>
      <c r="BB83" s="43"/>
      <c r="BC83" s="8"/>
      <c r="BD83" s="31"/>
      <c r="BE83" s="43" t="s">
        <v>55</v>
      </c>
      <c r="BF83" s="31"/>
      <c r="BG83" s="31"/>
      <c r="BH83" s="31"/>
      <c r="BI83" s="30"/>
      <c r="BJ83" s="8"/>
      <c r="BK83" s="30"/>
      <c r="BL83" s="8"/>
      <c r="BM83" s="30"/>
      <c r="BN83" s="8"/>
      <c r="BO83" s="8"/>
      <c r="BP83" s="8"/>
      <c r="BQ83" s="8"/>
      <c r="BR83" s="8"/>
      <c r="BS83" s="8"/>
      <c r="BT83" s="8"/>
      <c r="BU83" s="43"/>
      <c r="BW83" s="8">
        <f>SUM(B83:BT83)</f>
        <v>25</v>
      </c>
      <c r="BX83" s="8">
        <f>COUNT(B83:BT83)</f>
        <v>15</v>
      </c>
      <c r="BY83" s="8">
        <f>COUNTIF(B83:BT83,"CW")+COUNTIF(B83:BT83,"CP")+COUNTIF(B83:BT83,"X")</f>
        <v>4</v>
      </c>
      <c r="BZ83" s="8">
        <f>COUNT(B83:BT83)+COUNTIF(B83:BT83,"CW")+COUNTIF(B83:BT83,"CP")+COUNTIF(B83:BT83,"X")</f>
        <v>19</v>
      </c>
      <c r="CA83" s="52" t="str">
        <f t="shared" si="14"/>
        <v xml:space="preserve"> </v>
      </c>
      <c r="CB83" s="5"/>
      <c r="CD83" s="16">
        <f>MAX(B83:AW83)</f>
        <v>4</v>
      </c>
      <c r="CE83" s="1">
        <f>COUNT(B83:AW83)</f>
        <v>15</v>
      </c>
      <c r="CF83" s="1">
        <f>SUM(B83:AW83)</f>
        <v>25</v>
      </c>
      <c r="CG83" s="17"/>
      <c r="CH83" s="5">
        <f t="shared" si="11"/>
        <v>1</v>
      </c>
      <c r="CI83">
        <f t="shared" si="12"/>
        <v>0</v>
      </c>
      <c r="CJ83" s="17"/>
      <c r="CK83" s="18" t="b">
        <f t="shared" si="13"/>
        <v>0</v>
      </c>
    </row>
    <row r="84" spans="1:89">
      <c r="A84" s="43" t="s">
        <v>39</v>
      </c>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v>1</v>
      </c>
      <c r="AH84" s="8"/>
      <c r="AI84" s="8">
        <v>1</v>
      </c>
      <c r="AJ84" s="8"/>
      <c r="AK84" s="8"/>
      <c r="AL84" s="8"/>
      <c r="AM84" s="6">
        <v>9</v>
      </c>
      <c r="AN84" s="8"/>
      <c r="AO84" s="8"/>
      <c r="AQ84" s="8">
        <v>1</v>
      </c>
      <c r="AR84" s="8"/>
      <c r="AS84" s="8">
        <v>5</v>
      </c>
      <c r="AT84" s="8">
        <v>3</v>
      </c>
      <c r="AU84" s="8"/>
      <c r="AV84" s="8"/>
      <c r="AW84" s="43"/>
      <c r="AX84" s="43"/>
      <c r="AY84" s="43"/>
      <c r="AZ84" s="43"/>
      <c r="BA84" s="43"/>
      <c r="BB84" s="43"/>
      <c r="BC84" s="8"/>
      <c r="BD84" s="31"/>
      <c r="BE84" s="30"/>
      <c r="BF84" s="31"/>
      <c r="BG84" s="31"/>
      <c r="BH84" s="31"/>
      <c r="BI84" s="30">
        <v>400</v>
      </c>
      <c r="BJ84" s="8"/>
      <c r="BK84" s="30"/>
      <c r="BL84" s="8"/>
      <c r="BM84" s="30"/>
      <c r="BN84" s="8"/>
      <c r="BO84" s="8"/>
      <c r="BP84" s="8"/>
      <c r="BQ84" s="8"/>
      <c r="BR84" s="8"/>
      <c r="BS84" s="8"/>
      <c r="BT84" s="8"/>
      <c r="BU84" s="43"/>
      <c r="BW84" s="8">
        <f>SUM(B84:BT84)</f>
        <v>420</v>
      </c>
      <c r="BX84" s="8">
        <f>COUNT(B84:BT84)</f>
        <v>7</v>
      </c>
      <c r="BY84" s="8">
        <f>COUNTIF(B84:BT84,"CW")+COUNTIF(B84:BT84,"CP")+COUNTIF(B84:BT84,"X")</f>
        <v>0</v>
      </c>
      <c r="BZ84" s="8">
        <f>COUNT(B84:BT84)+COUNTIF(B84:BT84,"CW")+COUNTIF(B84:BT84,"CP")+COUNTIF(B84:BT84,"X")</f>
        <v>7</v>
      </c>
      <c r="CA84" s="52" t="str">
        <f t="shared" si="14"/>
        <v xml:space="preserve"> </v>
      </c>
      <c r="CB84" s="5"/>
      <c r="CD84" s="16">
        <f>MAX(B84:AW84)</f>
        <v>9</v>
      </c>
      <c r="CE84" s="1">
        <f>COUNT(B84:AW84)</f>
        <v>6</v>
      </c>
      <c r="CF84" s="1">
        <f>SUM(B84:AW84)</f>
        <v>20</v>
      </c>
      <c r="CG84" s="17"/>
      <c r="CH84" s="5">
        <f t="shared" si="11"/>
        <v>1</v>
      </c>
      <c r="CI84">
        <f t="shared" ref="CI84:CI89" si="15">SUM(AM84:AV84)</f>
        <v>18</v>
      </c>
      <c r="CJ84" s="17"/>
      <c r="CK84" s="18">
        <f t="shared" si="13"/>
        <v>1</v>
      </c>
    </row>
    <row r="85" spans="1:89">
      <c r="A85" s="43" t="s">
        <v>40</v>
      </c>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6"/>
      <c r="AN85" s="8"/>
      <c r="AO85" s="8"/>
      <c r="AQ85" s="8">
        <v>1</v>
      </c>
      <c r="AR85" s="8">
        <v>1</v>
      </c>
      <c r="AS85" s="8">
        <v>1</v>
      </c>
      <c r="AT85" s="8"/>
      <c r="AU85" s="8"/>
      <c r="AV85" s="8"/>
      <c r="AW85" s="43"/>
      <c r="AX85" s="43"/>
      <c r="AY85" s="43"/>
      <c r="AZ85" s="43"/>
      <c r="BA85" s="43"/>
      <c r="BB85" s="43"/>
      <c r="BC85" s="8"/>
      <c r="BD85" s="43"/>
      <c r="BE85" s="43"/>
      <c r="BF85" s="43"/>
      <c r="BG85" s="43"/>
      <c r="BH85" s="43"/>
      <c r="BI85" s="43"/>
      <c r="BJ85" s="43"/>
      <c r="BK85" s="43"/>
      <c r="BL85" s="43"/>
      <c r="BM85" s="8"/>
      <c r="BN85" s="8"/>
      <c r="BO85" s="8"/>
      <c r="BP85" s="8"/>
      <c r="BQ85" s="8"/>
      <c r="BR85" s="8"/>
      <c r="BS85" s="8"/>
      <c r="BT85" s="8"/>
      <c r="BU85" s="43"/>
      <c r="BW85" s="8">
        <f>SUM(B85:BT85)</f>
        <v>3</v>
      </c>
      <c r="BX85" s="8">
        <f>COUNT(B85:BT85)</f>
        <v>3</v>
      </c>
      <c r="BY85" s="8">
        <f>COUNTIF(B85:BT85,"CW")+COUNTIF(B85:BT85,"CP")+COUNTIF(B85:BT85,"X")</f>
        <v>0</v>
      </c>
      <c r="BZ85" s="8">
        <f>COUNT(B85:BT85)+COUNTIF(B85:BT85,"CW")+COUNTIF(B85:BT85,"CP")+COUNTIF(B85:BT85,"X")</f>
        <v>3</v>
      </c>
      <c r="CA85" s="52" t="str">
        <f t="shared" si="14"/>
        <v xml:space="preserve"> </v>
      </c>
      <c r="CB85" s="5"/>
      <c r="CD85" s="16">
        <f>MAX(B85:AW85)</f>
        <v>1</v>
      </c>
      <c r="CE85" s="1">
        <f>COUNT(B85:AW85)</f>
        <v>3</v>
      </c>
      <c r="CF85" s="1">
        <f>SUM(B85:AW85)</f>
        <v>3</v>
      </c>
      <c r="CG85" s="17"/>
      <c r="CH85" s="5">
        <f t="shared" si="11"/>
        <v>1</v>
      </c>
      <c r="CI85">
        <f t="shared" si="15"/>
        <v>3</v>
      </c>
      <c r="CJ85" s="17"/>
      <c r="CK85" s="18">
        <f t="shared" si="13"/>
        <v>1</v>
      </c>
    </row>
    <row r="86" spans="1:89">
      <c r="A86" s="43" t="s">
        <v>41</v>
      </c>
      <c r="B86" s="8"/>
      <c r="C86" s="8"/>
      <c r="D86" s="8"/>
      <c r="E86" s="8"/>
      <c r="F86" s="8"/>
      <c r="G86" s="8"/>
      <c r="H86" s="8"/>
      <c r="I86" s="8"/>
      <c r="J86" s="8">
        <v>10</v>
      </c>
      <c r="K86" s="8"/>
      <c r="L86" s="8">
        <v>2</v>
      </c>
      <c r="M86" s="8" t="s">
        <v>350</v>
      </c>
      <c r="N86" s="8">
        <v>6</v>
      </c>
      <c r="O86" s="8">
        <v>7</v>
      </c>
      <c r="P86" s="8">
        <v>6</v>
      </c>
      <c r="Q86" s="8">
        <v>4</v>
      </c>
      <c r="R86" s="8">
        <v>3</v>
      </c>
      <c r="S86" s="8">
        <v>17</v>
      </c>
      <c r="T86" s="8">
        <v>4</v>
      </c>
      <c r="U86" s="8">
        <v>2</v>
      </c>
      <c r="V86" s="8">
        <v>28</v>
      </c>
      <c r="W86" s="8">
        <v>7</v>
      </c>
      <c r="X86" s="8">
        <v>7</v>
      </c>
      <c r="Y86" s="8">
        <v>4</v>
      </c>
      <c r="Z86" s="8">
        <v>10</v>
      </c>
      <c r="AA86" s="8">
        <v>2</v>
      </c>
      <c r="AB86" s="8">
        <v>16</v>
      </c>
      <c r="AC86" s="8"/>
      <c r="AD86" s="8">
        <v>11</v>
      </c>
      <c r="AE86" s="8">
        <v>5</v>
      </c>
      <c r="AF86" s="8">
        <v>19</v>
      </c>
      <c r="AG86" s="8">
        <v>5</v>
      </c>
      <c r="AH86" s="8">
        <v>8</v>
      </c>
      <c r="AI86" s="8">
        <v>10</v>
      </c>
      <c r="AJ86" s="8">
        <v>22</v>
      </c>
      <c r="AK86" s="8">
        <v>7</v>
      </c>
      <c r="AL86" s="8">
        <v>2</v>
      </c>
      <c r="AM86" s="8">
        <v>23</v>
      </c>
      <c r="AN86" s="8">
        <v>15</v>
      </c>
      <c r="AO86" s="8">
        <v>30</v>
      </c>
      <c r="AP86" s="8">
        <v>11</v>
      </c>
      <c r="AQ86" s="8">
        <v>39</v>
      </c>
      <c r="AR86" s="8">
        <v>25</v>
      </c>
      <c r="AS86" s="8">
        <v>216</v>
      </c>
      <c r="AT86" s="8">
        <v>53</v>
      </c>
      <c r="AU86" s="8">
        <v>93</v>
      </c>
      <c r="AV86" s="8">
        <v>90</v>
      </c>
      <c r="AW86" s="8">
        <v>95</v>
      </c>
      <c r="AX86" s="8">
        <v>69</v>
      </c>
      <c r="AY86" s="8">
        <v>49</v>
      </c>
      <c r="AZ86" s="8">
        <v>610</v>
      </c>
      <c r="BA86" s="8">
        <v>24</v>
      </c>
      <c r="BB86" s="8">
        <v>31</v>
      </c>
      <c r="BC86" s="8">
        <v>64</v>
      </c>
      <c r="BD86" s="8">
        <v>9</v>
      </c>
      <c r="BE86" s="8">
        <v>55</v>
      </c>
      <c r="BF86" s="8">
        <v>242</v>
      </c>
      <c r="BG86" s="8">
        <v>44</v>
      </c>
      <c r="BH86" s="8">
        <v>137</v>
      </c>
      <c r="BI86" s="8">
        <v>331</v>
      </c>
      <c r="BJ86" s="8">
        <v>51</v>
      </c>
      <c r="BK86" s="8">
        <v>96</v>
      </c>
      <c r="BL86" s="8">
        <v>83</v>
      </c>
      <c r="BM86" s="8">
        <v>27</v>
      </c>
      <c r="BN86" s="8">
        <v>98</v>
      </c>
      <c r="BO86" s="8">
        <v>145</v>
      </c>
      <c r="BP86" s="8">
        <v>84</v>
      </c>
      <c r="BQ86" s="8">
        <v>48</v>
      </c>
      <c r="BR86" s="8">
        <v>146</v>
      </c>
      <c r="BS86" s="8">
        <v>50</v>
      </c>
      <c r="BT86" s="8">
        <v>99</v>
      </c>
      <c r="BU86" s="8"/>
      <c r="BW86" s="8">
        <f>SUM(B86:BT86)</f>
        <v>3506</v>
      </c>
      <c r="BX86" s="8">
        <f>COUNT(B86:BT86)</f>
        <v>60</v>
      </c>
      <c r="BY86" s="8">
        <f>COUNTIF(B86:BT86,"CW")+COUNTIF(B86:BT86,"CP")+COUNTIF(B86:BT86,"X")</f>
        <v>1</v>
      </c>
      <c r="BZ86" s="8">
        <f>COUNT(B86:BT86)+COUNTIF(B86:BT86,"CW")+COUNTIF(B86:BT86,"CP")+COUNTIF(B86:BT86,"X")</f>
        <v>61</v>
      </c>
      <c r="CA86" s="52" t="str">
        <f t="shared" si="14"/>
        <v xml:space="preserve"> </v>
      </c>
      <c r="CB86" s="5"/>
      <c r="CC86" s="5"/>
      <c r="CD86" s="16">
        <f>MAX(B86:AW86)</f>
        <v>216</v>
      </c>
      <c r="CE86" s="1">
        <f>COUNT(B86:AW86)</f>
        <v>37</v>
      </c>
      <c r="CF86" s="1">
        <f>SUM(B86:AW86)</f>
        <v>914</v>
      </c>
      <c r="CG86" s="17"/>
      <c r="CH86" s="5">
        <f t="shared" si="11"/>
        <v>1</v>
      </c>
      <c r="CI86">
        <f t="shared" si="15"/>
        <v>595</v>
      </c>
      <c r="CJ86" s="17"/>
      <c r="CK86" s="18">
        <f t="shared" si="13"/>
        <v>1</v>
      </c>
    </row>
    <row r="87" spans="1:89">
      <c r="A87" s="43" t="s">
        <v>42</v>
      </c>
      <c r="B87" s="8">
        <v>500</v>
      </c>
      <c r="C87" s="8">
        <v>1000</v>
      </c>
      <c r="D87" s="8"/>
      <c r="E87" s="8"/>
      <c r="F87" s="8">
        <v>9661</v>
      </c>
      <c r="G87" s="8">
        <v>2091</v>
      </c>
      <c r="H87" s="8">
        <v>1121</v>
      </c>
      <c r="I87" s="8">
        <v>2812</v>
      </c>
      <c r="J87" s="8">
        <v>4158</v>
      </c>
      <c r="K87" s="8">
        <v>4307</v>
      </c>
      <c r="L87" s="8">
        <v>7000</v>
      </c>
      <c r="M87" s="8">
        <v>3202</v>
      </c>
      <c r="N87" s="8">
        <v>1495</v>
      </c>
      <c r="O87" s="8">
        <v>1160</v>
      </c>
      <c r="P87" s="8">
        <v>2688</v>
      </c>
      <c r="Q87" s="8">
        <v>2605</v>
      </c>
      <c r="R87" s="8">
        <v>5690</v>
      </c>
      <c r="S87" s="8">
        <v>2739</v>
      </c>
      <c r="T87" s="8">
        <v>3282</v>
      </c>
      <c r="U87" s="8">
        <v>3700</v>
      </c>
      <c r="V87" s="8">
        <v>2300</v>
      </c>
      <c r="W87" s="8">
        <v>2960</v>
      </c>
      <c r="X87" s="8">
        <v>3907</v>
      </c>
      <c r="Y87" s="8">
        <v>3239</v>
      </c>
      <c r="Z87" s="8">
        <v>788</v>
      </c>
      <c r="AA87" s="8">
        <v>916</v>
      </c>
      <c r="AB87" s="8">
        <v>760</v>
      </c>
      <c r="AC87" s="8">
        <v>655</v>
      </c>
      <c r="AD87" s="8">
        <v>958</v>
      </c>
      <c r="AE87" s="8">
        <v>806</v>
      </c>
      <c r="AF87" s="8">
        <v>1067</v>
      </c>
      <c r="AG87" s="8">
        <v>960</v>
      </c>
      <c r="AH87" s="8">
        <v>736</v>
      </c>
      <c r="AI87" s="8">
        <v>1138</v>
      </c>
      <c r="AJ87" s="8">
        <v>1514</v>
      </c>
      <c r="AK87" s="8">
        <v>1228</v>
      </c>
      <c r="AL87" s="8">
        <v>666</v>
      </c>
      <c r="AM87" s="8">
        <v>2092</v>
      </c>
      <c r="AN87" s="8">
        <v>1199</v>
      </c>
      <c r="AO87" s="8">
        <v>1269</v>
      </c>
      <c r="AP87" s="8">
        <v>866</v>
      </c>
      <c r="AQ87" s="8">
        <v>1783</v>
      </c>
      <c r="AR87" s="8">
        <v>1872</v>
      </c>
      <c r="AS87" s="8">
        <v>2538</v>
      </c>
      <c r="AT87" s="8">
        <v>1198</v>
      </c>
      <c r="AU87" s="8">
        <v>1916</v>
      </c>
      <c r="AV87" s="8">
        <v>1054</v>
      </c>
      <c r="AW87" s="8">
        <v>656</v>
      </c>
      <c r="AX87" s="8">
        <v>987</v>
      </c>
      <c r="AY87" s="8">
        <v>1041</v>
      </c>
      <c r="AZ87" s="8">
        <v>1564</v>
      </c>
      <c r="BA87" s="8">
        <v>397</v>
      </c>
      <c r="BB87" s="8">
        <v>534</v>
      </c>
      <c r="BC87" s="8">
        <v>887</v>
      </c>
      <c r="BD87" s="8">
        <v>1439</v>
      </c>
      <c r="BE87" s="8">
        <v>2801</v>
      </c>
      <c r="BF87" s="8">
        <v>2287</v>
      </c>
      <c r="BG87" s="8">
        <v>2605</v>
      </c>
      <c r="BH87" s="8">
        <v>2064</v>
      </c>
      <c r="BI87" s="8">
        <v>7627</v>
      </c>
      <c r="BJ87" s="8">
        <v>5208</v>
      </c>
      <c r="BK87" s="8">
        <v>4710</v>
      </c>
      <c r="BL87" s="8">
        <v>1892</v>
      </c>
      <c r="BM87" s="8">
        <v>3617</v>
      </c>
      <c r="BN87" s="8">
        <v>1239</v>
      </c>
      <c r="BO87" s="8">
        <v>2840</v>
      </c>
      <c r="BP87" s="8">
        <v>1351</v>
      </c>
      <c r="BQ87" s="8">
        <v>1199</v>
      </c>
      <c r="BR87" s="8">
        <v>1515</v>
      </c>
      <c r="BS87" s="8">
        <v>4890</v>
      </c>
      <c r="BT87" s="8">
        <v>1379</v>
      </c>
      <c r="BU87" s="8"/>
      <c r="BW87" s="8">
        <f>SUM(B87:BT87)</f>
        <v>154325</v>
      </c>
      <c r="BX87" s="8">
        <f>COUNT(B87:BT87)</f>
        <v>69</v>
      </c>
      <c r="BY87" s="8">
        <f>COUNTIF(B87:BT87,"CW")+COUNTIF(B87:BT87,"CP")+COUNTIF(B87:BT87,"X")</f>
        <v>0</v>
      </c>
      <c r="BZ87" s="8">
        <f>COUNT(B87:BT87)+COUNTIF(B87:BT87,"CW")+COUNTIF(B87:BT87,"CP")+COUNTIF(B87:BT87,"X")</f>
        <v>69</v>
      </c>
      <c r="CA87" s="52" t="str">
        <f t="shared" si="14"/>
        <v xml:space="preserve"> </v>
      </c>
      <c r="CB87" s="5"/>
      <c r="CC87" s="5"/>
      <c r="CD87" s="16">
        <f>MAX(B87:AW87)</f>
        <v>9661</v>
      </c>
      <c r="CE87" s="1">
        <f>COUNT(B87:AW87)</f>
        <v>46</v>
      </c>
      <c r="CF87" s="1">
        <f>SUM(B87:AW87)</f>
        <v>100252</v>
      </c>
      <c r="CG87" s="17"/>
      <c r="CH87" s="5">
        <f t="shared" si="11"/>
        <v>1</v>
      </c>
      <c r="CI87">
        <f t="shared" si="15"/>
        <v>15787</v>
      </c>
      <c r="CJ87" s="17"/>
      <c r="CK87" s="18">
        <f t="shared" si="13"/>
        <v>1</v>
      </c>
    </row>
    <row r="88" spans="1:89">
      <c r="A88" s="43" t="s">
        <v>43</v>
      </c>
      <c r="B88" s="8"/>
      <c r="C88" s="8"/>
      <c r="D88" s="8"/>
      <c r="E88" s="8"/>
      <c r="F88" s="8">
        <v>3</v>
      </c>
      <c r="G88" s="8"/>
      <c r="H88" s="8"/>
      <c r="I88" s="8">
        <v>4</v>
      </c>
      <c r="J88" s="8">
        <v>3</v>
      </c>
      <c r="K88" s="8">
        <v>20</v>
      </c>
      <c r="L88" s="8">
        <v>13</v>
      </c>
      <c r="M88" s="8">
        <v>38</v>
      </c>
      <c r="N88" s="8">
        <v>17</v>
      </c>
      <c r="O88" s="8">
        <v>8</v>
      </c>
      <c r="P88" s="8">
        <v>8</v>
      </c>
      <c r="Q88" s="8">
        <v>13</v>
      </c>
      <c r="R88" s="8">
        <v>45</v>
      </c>
      <c r="S88" s="8">
        <v>24</v>
      </c>
      <c r="T88" s="8">
        <v>39</v>
      </c>
      <c r="U88" s="8">
        <v>29</v>
      </c>
      <c r="V88" s="8">
        <v>21</v>
      </c>
      <c r="W88" s="8">
        <v>47</v>
      </c>
      <c r="X88" s="8">
        <v>108</v>
      </c>
      <c r="Y88" s="8">
        <v>61</v>
      </c>
      <c r="Z88" s="8">
        <v>25</v>
      </c>
      <c r="AA88" s="8">
        <v>63</v>
      </c>
      <c r="AB88" s="8">
        <v>25</v>
      </c>
      <c r="AC88" s="8">
        <v>65</v>
      </c>
      <c r="AD88" s="8">
        <v>35</v>
      </c>
      <c r="AE88" s="8">
        <v>57</v>
      </c>
      <c r="AF88" s="8">
        <v>86</v>
      </c>
      <c r="AG88" s="8">
        <v>82</v>
      </c>
      <c r="AH88" s="8">
        <v>65</v>
      </c>
      <c r="AI88" s="8">
        <v>100</v>
      </c>
      <c r="AJ88" s="8">
        <v>94</v>
      </c>
      <c r="AK88" s="8">
        <v>88</v>
      </c>
      <c r="AL88" s="8">
        <v>81</v>
      </c>
      <c r="AM88" s="6">
        <v>201</v>
      </c>
      <c r="AN88" s="6">
        <v>263</v>
      </c>
      <c r="AO88" s="8">
        <v>113</v>
      </c>
      <c r="AP88" s="8">
        <v>77</v>
      </c>
      <c r="AQ88" s="8">
        <v>228</v>
      </c>
      <c r="AR88" s="8">
        <v>109</v>
      </c>
      <c r="AS88" s="8">
        <v>122</v>
      </c>
      <c r="AT88" s="8">
        <v>179</v>
      </c>
      <c r="AU88" s="8">
        <v>181</v>
      </c>
      <c r="AV88" s="8">
        <v>156</v>
      </c>
      <c r="AW88" s="8">
        <v>249</v>
      </c>
      <c r="AX88" s="8">
        <v>302</v>
      </c>
      <c r="AY88" s="8">
        <v>222</v>
      </c>
      <c r="AZ88" s="8">
        <v>130</v>
      </c>
      <c r="BA88" s="8">
        <v>173</v>
      </c>
      <c r="BB88" s="8">
        <v>77</v>
      </c>
      <c r="BC88" s="8">
        <v>416</v>
      </c>
      <c r="BD88" s="8">
        <v>133</v>
      </c>
      <c r="BE88" s="8">
        <v>93</v>
      </c>
      <c r="BF88" s="8">
        <v>262</v>
      </c>
      <c r="BG88" s="8">
        <v>86</v>
      </c>
      <c r="BH88" s="8">
        <v>412</v>
      </c>
      <c r="BI88" s="8">
        <v>336</v>
      </c>
      <c r="BJ88" s="8">
        <v>792</v>
      </c>
      <c r="BK88" s="8">
        <v>173</v>
      </c>
      <c r="BL88" s="8">
        <v>35</v>
      </c>
      <c r="BM88" s="8">
        <v>72</v>
      </c>
      <c r="BN88" s="8">
        <v>280</v>
      </c>
      <c r="BO88" s="8">
        <v>266</v>
      </c>
      <c r="BP88" s="8">
        <v>53</v>
      </c>
      <c r="BQ88" s="8">
        <v>77</v>
      </c>
      <c r="BR88" s="8">
        <v>60</v>
      </c>
      <c r="BS88" s="8">
        <v>288</v>
      </c>
      <c r="BT88" s="8">
        <v>17</v>
      </c>
      <c r="BU88" s="8"/>
      <c r="BW88" s="8">
        <f>SUM(B88:BT88)</f>
        <v>8000</v>
      </c>
      <c r="BX88" s="8">
        <f>COUNT(B88:BT88)</f>
        <v>65</v>
      </c>
      <c r="BY88" s="8">
        <f>COUNTIF(B88:BT88,"CW")+COUNTIF(B88:BT88,"CP")+COUNTIF(B88:BT88,"X")</f>
        <v>0</v>
      </c>
      <c r="BZ88" s="8">
        <f>COUNT(B88:BT88)+COUNTIF(B88:BT88,"CW")+COUNTIF(B88:BT88,"CP")+COUNTIF(B88:BT88,"X")</f>
        <v>65</v>
      </c>
      <c r="CA88" s="52" t="str">
        <f t="shared" si="14"/>
        <v xml:space="preserve"> </v>
      </c>
      <c r="CB88" s="5"/>
      <c r="CC88" s="5"/>
      <c r="CD88" s="16">
        <f>MAX(B88:AW88)</f>
        <v>263</v>
      </c>
      <c r="CE88" s="1">
        <f>COUNT(B88:AW88)</f>
        <v>42</v>
      </c>
      <c r="CF88" s="1">
        <f>SUM(B88:AW88)</f>
        <v>3245</v>
      </c>
      <c r="CG88" s="17"/>
      <c r="CH88" s="5">
        <f t="shared" si="11"/>
        <v>1</v>
      </c>
      <c r="CI88">
        <f t="shared" si="15"/>
        <v>1629</v>
      </c>
      <c r="CJ88" s="17"/>
      <c r="CK88" s="18">
        <f t="shared" si="13"/>
        <v>1</v>
      </c>
    </row>
    <row r="89" spans="1:89">
      <c r="A89" s="43" t="s">
        <v>172</v>
      </c>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6"/>
      <c r="AN89" s="6"/>
      <c r="AO89" s="8"/>
      <c r="AQ89" s="8"/>
      <c r="AR89" s="8"/>
      <c r="AS89" s="8"/>
      <c r="AT89" s="8"/>
      <c r="AU89" s="8"/>
      <c r="AV89" s="8"/>
      <c r="AW89" s="43"/>
      <c r="AX89" s="8"/>
      <c r="AY89" s="8"/>
      <c r="AZ89" s="8"/>
      <c r="BA89" s="8"/>
      <c r="BB89" s="8"/>
      <c r="BC89" s="8">
        <v>1</v>
      </c>
      <c r="BD89" s="8"/>
      <c r="BE89" s="8"/>
      <c r="BF89" s="8"/>
      <c r="BG89" s="8"/>
      <c r="BH89" s="8"/>
      <c r="BI89" s="8"/>
      <c r="BJ89" s="8"/>
      <c r="BK89" s="8"/>
      <c r="BL89" s="8"/>
      <c r="BM89" s="8"/>
      <c r="BN89" s="8"/>
      <c r="BO89" s="8"/>
      <c r="BP89" s="8"/>
      <c r="BQ89" s="82" t="s">
        <v>272</v>
      </c>
      <c r="BR89" s="8"/>
      <c r="BS89" s="8"/>
      <c r="BT89" s="8"/>
      <c r="BU89" s="43"/>
      <c r="BW89" s="8">
        <f>SUM(B89:BT89)</f>
        <v>1</v>
      </c>
      <c r="BX89" s="8">
        <f>COUNT(B89:BT89)</f>
        <v>1</v>
      </c>
      <c r="BY89" s="8">
        <f>COUNTIF(B89:BT89,"CW")+COUNTIF(B89:BT89,"CP")+COUNTIF(B89:BT89,"X")</f>
        <v>1</v>
      </c>
      <c r="BZ89" s="8">
        <f>COUNT(B89:BT89)+COUNTIF(B89:BT89,"CW")+COUNTIF(B89:BT89,"CP")+COUNTIF(B89:BT89,"X")</f>
        <v>2</v>
      </c>
      <c r="CA89" s="52" t="str">
        <f t="shared" si="14"/>
        <v xml:space="preserve"> </v>
      </c>
      <c r="CB89" s="5"/>
      <c r="CD89" s="16">
        <f>MAX(B89:AW89)</f>
        <v>0</v>
      </c>
      <c r="CE89" s="1">
        <f>COUNT(B89:AW89)</f>
        <v>0</v>
      </c>
      <c r="CF89" s="1">
        <f>SUM(B89:AW89)</f>
        <v>0</v>
      </c>
      <c r="CG89" s="17"/>
      <c r="CH89" s="5" t="b">
        <f t="shared" si="11"/>
        <v>0</v>
      </c>
      <c r="CI89">
        <f t="shared" si="15"/>
        <v>0</v>
      </c>
      <c r="CJ89" s="17"/>
      <c r="CK89" s="18" t="b">
        <f t="shared" si="13"/>
        <v>0</v>
      </c>
    </row>
    <row r="90" spans="1:89">
      <c r="A90" s="43" t="s">
        <v>245</v>
      </c>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6"/>
      <c r="AN90" s="6"/>
      <c r="AO90" s="8"/>
      <c r="AQ90" s="8"/>
      <c r="AR90" s="8"/>
      <c r="AS90" s="8"/>
      <c r="AT90" s="8"/>
      <c r="AU90" s="8"/>
      <c r="AV90" s="8"/>
      <c r="AW90" s="43"/>
      <c r="AX90" s="43"/>
      <c r="AY90" s="43"/>
      <c r="AZ90" s="43"/>
      <c r="BA90" s="43"/>
      <c r="BB90" s="43"/>
      <c r="BC90" s="43"/>
      <c r="BD90" s="8"/>
      <c r="BE90" s="8"/>
      <c r="BF90" s="8"/>
      <c r="BG90" s="8"/>
      <c r="BH90" s="8"/>
      <c r="BI90" s="8"/>
      <c r="BJ90" s="8"/>
      <c r="BK90" s="8"/>
      <c r="BL90" s="8"/>
      <c r="BM90" s="8"/>
      <c r="BN90" s="8"/>
      <c r="BO90" s="8"/>
      <c r="BP90" s="8"/>
      <c r="BQ90" s="82"/>
      <c r="BR90" s="82" t="s">
        <v>55</v>
      </c>
      <c r="BS90" s="8"/>
      <c r="BT90" s="8"/>
      <c r="BU90" s="43"/>
      <c r="BW90" s="8">
        <f>SUM(B90:BT90)</f>
        <v>0</v>
      </c>
      <c r="BX90" s="8">
        <f>COUNT(B90:BT90)</f>
        <v>0</v>
      </c>
      <c r="BY90" s="8">
        <f>COUNTIF(B90:BT90,"CW")+COUNTIF(B90:BT90,"CP")+COUNTIF(B90:BT90,"X")</f>
        <v>1</v>
      </c>
      <c r="BZ90" s="8">
        <f>COUNT(B90:BT90)+COUNTIF(B90:BT90,"CW")+COUNTIF(B90:BT90,"CP")+COUNTIF(B90:BT90,"X")</f>
        <v>1</v>
      </c>
      <c r="CA90" s="52" t="str">
        <f t="shared" si="14"/>
        <v>ü</v>
      </c>
      <c r="CB90" s="5"/>
      <c r="CD90" s="16"/>
      <c r="CG90" s="17"/>
      <c r="CH90" s="5"/>
      <c r="CJ90" s="17"/>
      <c r="CK90" s="18"/>
    </row>
    <row r="91" spans="1:89">
      <c r="A91" s="43" t="s">
        <v>44</v>
      </c>
      <c r="B91" s="8"/>
      <c r="C91" s="8"/>
      <c r="D91" s="8"/>
      <c r="E91" s="8"/>
      <c r="F91" s="8">
        <v>2</v>
      </c>
      <c r="G91" s="8"/>
      <c r="H91" s="8"/>
      <c r="I91" s="8">
        <v>1</v>
      </c>
      <c r="J91" s="8">
        <v>4</v>
      </c>
      <c r="K91" s="8">
        <v>3</v>
      </c>
      <c r="L91" s="8">
        <v>7</v>
      </c>
      <c r="M91" s="8">
        <v>2</v>
      </c>
      <c r="N91" s="8">
        <v>1</v>
      </c>
      <c r="O91" s="8">
        <v>2</v>
      </c>
      <c r="P91" s="8">
        <v>3</v>
      </c>
      <c r="Q91" s="8">
        <v>2</v>
      </c>
      <c r="R91" s="8">
        <v>4</v>
      </c>
      <c r="S91" s="8">
        <v>3</v>
      </c>
      <c r="T91" s="8">
        <v>7</v>
      </c>
      <c r="U91" s="8">
        <v>6</v>
      </c>
      <c r="V91" s="8">
        <v>1</v>
      </c>
      <c r="W91" s="8">
        <v>6</v>
      </c>
      <c r="X91" s="8">
        <v>2</v>
      </c>
      <c r="Y91" s="8">
        <v>3</v>
      </c>
      <c r="Z91" s="8">
        <v>4</v>
      </c>
      <c r="AA91" s="8">
        <v>6</v>
      </c>
      <c r="AB91" s="8">
        <v>1</v>
      </c>
      <c r="AC91" s="8">
        <v>4</v>
      </c>
      <c r="AD91" s="8">
        <v>2</v>
      </c>
      <c r="AE91" s="8">
        <v>4</v>
      </c>
      <c r="AF91" s="8">
        <v>5</v>
      </c>
      <c r="AG91" s="8">
        <v>5</v>
      </c>
      <c r="AH91" s="8">
        <v>1</v>
      </c>
      <c r="AI91" s="8">
        <v>1</v>
      </c>
      <c r="AJ91" s="8">
        <v>1</v>
      </c>
      <c r="AK91" s="8">
        <v>3</v>
      </c>
      <c r="AL91" s="8">
        <v>4</v>
      </c>
      <c r="AM91" s="8">
        <v>1</v>
      </c>
      <c r="AN91" s="6">
        <v>14</v>
      </c>
      <c r="AO91" s="8">
        <v>2</v>
      </c>
      <c r="AQ91" s="8">
        <v>1</v>
      </c>
      <c r="AR91" s="8">
        <v>1</v>
      </c>
      <c r="AS91" s="8"/>
      <c r="AT91" s="8">
        <v>1</v>
      </c>
      <c r="AU91" s="8">
        <v>1</v>
      </c>
      <c r="AV91" s="8"/>
      <c r="AW91" s="8" t="s">
        <v>350</v>
      </c>
      <c r="AX91" s="8">
        <v>1</v>
      </c>
      <c r="AY91" s="8"/>
      <c r="AZ91" s="8">
        <v>2</v>
      </c>
      <c r="BA91" s="8">
        <v>3</v>
      </c>
      <c r="BB91" s="8">
        <v>4</v>
      </c>
      <c r="BC91" s="8" t="s">
        <v>55</v>
      </c>
      <c r="BD91" s="30" t="s">
        <v>55</v>
      </c>
      <c r="BE91" s="8"/>
      <c r="BF91" s="8"/>
      <c r="BG91" s="8">
        <v>1</v>
      </c>
      <c r="BH91" s="8">
        <v>7</v>
      </c>
      <c r="BI91" s="8">
        <v>2</v>
      </c>
      <c r="BJ91" s="8">
        <v>5</v>
      </c>
      <c r="BK91" s="8"/>
      <c r="BL91" s="8"/>
      <c r="BM91" s="8">
        <v>1</v>
      </c>
      <c r="BN91" s="8">
        <v>8</v>
      </c>
      <c r="BO91" s="8"/>
      <c r="BP91" s="8">
        <v>4</v>
      </c>
      <c r="BQ91" s="8">
        <v>1</v>
      </c>
      <c r="BR91" s="82" t="s">
        <v>55</v>
      </c>
      <c r="BS91" s="8"/>
      <c r="BT91" s="8"/>
      <c r="BU91" s="8"/>
      <c r="BW91" s="8">
        <f>SUM(B91:BT91)</f>
        <v>160</v>
      </c>
      <c r="BX91" s="8">
        <f>COUNT(B91:BT91)</f>
        <v>50</v>
      </c>
      <c r="BY91" s="8">
        <f>COUNTIF(B91:BT91,"CW")+COUNTIF(B91:BT91,"CP")+COUNTIF(B91:BT91,"X")</f>
        <v>4</v>
      </c>
      <c r="BZ91" s="8">
        <f>COUNT(B91:BT91)+COUNTIF(B91:BT91,"CW")+COUNTIF(B91:BT91,"CP")+COUNTIF(B91:BT91,"X")</f>
        <v>54</v>
      </c>
      <c r="CA91" s="52" t="str">
        <f t="shared" si="14"/>
        <v xml:space="preserve"> </v>
      </c>
      <c r="CB91" s="5"/>
      <c r="CC91" s="5"/>
      <c r="CD91" s="16">
        <f>MAX(B91:AW91)</f>
        <v>14</v>
      </c>
      <c r="CE91" s="1">
        <f>COUNT(B91:AW91)</f>
        <v>38</v>
      </c>
      <c r="CF91" s="1">
        <f>SUM(B91:AW91)</f>
        <v>121</v>
      </c>
      <c r="CG91" s="17"/>
      <c r="CH91" s="5">
        <f t="shared" si="11"/>
        <v>1</v>
      </c>
      <c r="CI91">
        <f>SUM(AM91:AV91)</f>
        <v>21</v>
      </c>
      <c r="CJ91" s="17"/>
      <c r="CK91" s="18">
        <f t="shared" si="13"/>
        <v>1</v>
      </c>
    </row>
    <row r="92" spans="1:89">
      <c r="A92" s="43" t="s">
        <v>173</v>
      </c>
      <c r="B92" s="8">
        <v>25</v>
      </c>
      <c r="C92" s="8">
        <v>50</v>
      </c>
      <c r="D92" s="8"/>
      <c r="E92" s="8"/>
      <c r="F92" s="8">
        <v>1951</v>
      </c>
      <c r="G92" s="8">
        <v>221</v>
      </c>
      <c r="H92" s="8">
        <v>233</v>
      </c>
      <c r="I92" s="8">
        <v>527</v>
      </c>
      <c r="J92" s="8">
        <v>669</v>
      </c>
      <c r="K92" s="8">
        <v>371</v>
      </c>
      <c r="L92" s="8">
        <v>950</v>
      </c>
      <c r="M92" s="8">
        <v>445</v>
      </c>
      <c r="N92" s="8">
        <v>283</v>
      </c>
      <c r="O92" s="8">
        <v>372</v>
      </c>
      <c r="P92" s="8">
        <v>819</v>
      </c>
      <c r="Q92" s="8">
        <v>326</v>
      </c>
      <c r="R92" s="8">
        <v>1312</v>
      </c>
      <c r="S92" s="8">
        <v>639</v>
      </c>
      <c r="T92" s="8">
        <v>837</v>
      </c>
      <c r="U92" s="8">
        <v>943</v>
      </c>
      <c r="V92" s="8">
        <v>591</v>
      </c>
      <c r="W92" s="8">
        <v>380</v>
      </c>
      <c r="X92" s="8">
        <v>663</v>
      </c>
      <c r="Y92" s="8">
        <v>477</v>
      </c>
      <c r="Z92" s="8">
        <v>190</v>
      </c>
      <c r="AA92" s="8">
        <v>211</v>
      </c>
      <c r="AB92" s="8">
        <v>59</v>
      </c>
      <c r="AC92" s="8">
        <v>95</v>
      </c>
      <c r="AD92" s="8">
        <v>219</v>
      </c>
      <c r="AE92" s="8">
        <v>172</v>
      </c>
      <c r="AF92" s="8">
        <v>184</v>
      </c>
      <c r="AG92" s="8">
        <v>218</v>
      </c>
      <c r="AH92" s="8">
        <v>188</v>
      </c>
      <c r="AI92" s="8">
        <v>430</v>
      </c>
      <c r="AJ92" s="8">
        <v>383</v>
      </c>
      <c r="AK92" s="8">
        <v>499</v>
      </c>
      <c r="AL92" s="8">
        <v>149</v>
      </c>
      <c r="AM92" s="8">
        <v>751</v>
      </c>
      <c r="AN92" s="8">
        <v>311</v>
      </c>
      <c r="AO92" s="8">
        <v>418</v>
      </c>
      <c r="AP92" s="8">
        <v>266</v>
      </c>
      <c r="AQ92" s="8">
        <v>321</v>
      </c>
      <c r="AR92" s="8">
        <v>304</v>
      </c>
      <c r="AS92" s="8">
        <v>374</v>
      </c>
      <c r="AT92" s="8">
        <v>180</v>
      </c>
      <c r="AU92" s="8">
        <v>383</v>
      </c>
      <c r="AV92" s="8">
        <v>225</v>
      </c>
      <c r="AW92" s="8">
        <v>86</v>
      </c>
      <c r="AX92" s="8">
        <v>177</v>
      </c>
      <c r="AY92" s="8">
        <v>193</v>
      </c>
      <c r="AZ92" s="8">
        <v>288</v>
      </c>
      <c r="BA92" s="8">
        <v>35</v>
      </c>
      <c r="BB92" s="8">
        <v>116</v>
      </c>
      <c r="BC92" s="8">
        <v>42</v>
      </c>
      <c r="BD92" s="8">
        <v>138</v>
      </c>
      <c r="BE92" s="8">
        <v>191</v>
      </c>
      <c r="BF92" s="8">
        <v>495</v>
      </c>
      <c r="BG92" s="8">
        <v>353</v>
      </c>
      <c r="BH92" s="8">
        <v>150</v>
      </c>
      <c r="BI92" s="8">
        <v>343</v>
      </c>
      <c r="BJ92" s="8">
        <v>1303</v>
      </c>
      <c r="BK92" s="8">
        <v>279</v>
      </c>
      <c r="BL92" s="8">
        <v>57</v>
      </c>
      <c r="BM92" s="8">
        <v>51</v>
      </c>
      <c r="BN92" s="8">
        <v>60</v>
      </c>
      <c r="BO92" s="8">
        <v>109</v>
      </c>
      <c r="BP92" s="8">
        <v>67</v>
      </c>
      <c r="BQ92" s="8">
        <v>46</v>
      </c>
      <c r="BR92" s="8">
        <v>70</v>
      </c>
      <c r="BS92" s="8">
        <v>113</v>
      </c>
      <c r="BT92" s="8">
        <v>61</v>
      </c>
      <c r="BU92" s="8"/>
      <c r="BW92" s="8">
        <f>SUM(B92:BT92)</f>
        <v>24437</v>
      </c>
      <c r="BX92" s="8">
        <f>COUNT(B92:BT92)</f>
        <v>69</v>
      </c>
      <c r="BY92" s="8">
        <f>COUNTIF(B92:BT92,"CW")+COUNTIF(B92:BT92,"CP")+COUNTIF(B92:BT92,"X")</f>
        <v>0</v>
      </c>
      <c r="BZ92" s="8">
        <f>COUNT(B92:BT92)+COUNTIF(B92:BT92,"CW")+COUNTIF(B92:BT92,"CP")+COUNTIF(B92:BT92,"X")</f>
        <v>69</v>
      </c>
      <c r="CA92" s="52" t="str">
        <f t="shared" si="14"/>
        <v xml:space="preserve"> </v>
      </c>
      <c r="CB92" s="5"/>
      <c r="CC92" s="5"/>
      <c r="CD92" s="16">
        <f>MAX(B92:AW92)</f>
        <v>1951</v>
      </c>
      <c r="CE92" s="1">
        <f>COUNT(B92:AW92)</f>
        <v>46</v>
      </c>
      <c r="CF92" s="1">
        <f>SUM(B92:AW92)</f>
        <v>19700</v>
      </c>
      <c r="CG92" s="17"/>
      <c r="CH92" s="5">
        <f t="shared" si="11"/>
        <v>1</v>
      </c>
      <c r="CI92">
        <f>SUM(AM92:AV92)</f>
        <v>3533</v>
      </c>
      <c r="CJ92" s="17"/>
      <c r="CK92" s="18">
        <f t="shared" si="13"/>
        <v>1</v>
      </c>
    </row>
    <row r="93" spans="1:89">
      <c r="A93" s="43" t="s">
        <v>174</v>
      </c>
      <c r="B93" s="8"/>
      <c r="C93" s="8"/>
      <c r="D93" s="8"/>
      <c r="E93" s="8"/>
      <c r="F93" s="8"/>
      <c r="G93" s="8"/>
      <c r="H93" s="8"/>
      <c r="I93" s="8"/>
      <c r="J93" s="8"/>
      <c r="K93" s="8"/>
      <c r="L93" s="8"/>
      <c r="M93" s="8"/>
      <c r="N93" s="8"/>
      <c r="O93" s="8"/>
      <c r="P93" s="8"/>
      <c r="Q93" s="8"/>
      <c r="R93" s="8"/>
      <c r="S93" s="8">
        <v>1</v>
      </c>
      <c r="T93" s="8"/>
      <c r="U93" s="8">
        <v>1</v>
      </c>
      <c r="V93" s="8"/>
      <c r="W93" s="8"/>
      <c r="X93" s="8"/>
      <c r="Y93" s="8"/>
      <c r="Z93" s="8"/>
      <c r="AA93" s="8"/>
      <c r="AB93" s="8"/>
      <c r="AC93" s="8"/>
      <c r="AD93" s="8"/>
      <c r="AE93" s="8"/>
      <c r="AF93" s="8"/>
      <c r="AG93" s="8"/>
      <c r="AH93" s="8"/>
      <c r="AI93" s="8">
        <v>1</v>
      </c>
      <c r="AJ93" s="8"/>
      <c r="AK93" s="8"/>
      <c r="AL93" s="8">
        <v>1</v>
      </c>
      <c r="AM93" s="8"/>
      <c r="AN93" s="8"/>
      <c r="AO93" s="8"/>
      <c r="AQ93" s="8"/>
      <c r="AR93" s="8"/>
      <c r="AS93" s="8"/>
      <c r="AT93" s="8" t="s">
        <v>4</v>
      </c>
      <c r="AU93" s="8"/>
      <c r="AV93" s="8"/>
      <c r="AW93" s="43"/>
      <c r="AX93" s="8"/>
      <c r="AY93" s="8">
        <v>2</v>
      </c>
      <c r="AZ93" s="8"/>
      <c r="BA93" s="8">
        <v>1</v>
      </c>
      <c r="BB93" s="8"/>
      <c r="BC93" s="8"/>
      <c r="BD93" s="8"/>
      <c r="BE93" s="8"/>
      <c r="BF93" s="8">
        <v>5</v>
      </c>
      <c r="BG93" s="8"/>
      <c r="BH93" s="8"/>
      <c r="BI93" s="8"/>
      <c r="BJ93" s="30" t="s">
        <v>55</v>
      </c>
      <c r="BK93" s="8"/>
      <c r="BL93" s="8"/>
      <c r="BM93" s="8"/>
      <c r="BN93" s="8"/>
      <c r="BO93" s="8"/>
      <c r="BP93" s="8"/>
      <c r="BQ93" s="8"/>
      <c r="BR93" s="8"/>
      <c r="BS93" s="8"/>
      <c r="BT93" s="8"/>
      <c r="BU93" s="43"/>
      <c r="BW93" s="8">
        <f>SUM(B93:BT93)</f>
        <v>12</v>
      </c>
      <c r="BX93" s="8">
        <f>COUNT(B93:BT93)</f>
        <v>7</v>
      </c>
      <c r="BY93" s="8">
        <f>COUNTIF(B93:BT93,"CW")+COUNTIF(B93:BT93,"CP")+COUNTIF(B93:BT93,"X")</f>
        <v>1</v>
      </c>
      <c r="BZ93" s="8">
        <f>COUNT(B93:BT93)+COUNTIF(B93:BT93,"CW")+COUNTIF(B93:BT93,"CP")+COUNTIF(B93:BT93,"X")</f>
        <v>8</v>
      </c>
      <c r="CA93" s="52" t="str">
        <f t="shared" si="14"/>
        <v xml:space="preserve"> </v>
      </c>
      <c r="CB93" s="5"/>
      <c r="CD93" s="16">
        <f>MAX(B93:AW93)</f>
        <v>1</v>
      </c>
      <c r="CE93" s="1">
        <f>COUNT(B93:AW93)</f>
        <v>4</v>
      </c>
      <c r="CF93" s="1">
        <f>SUM(B93:AW93)</f>
        <v>4</v>
      </c>
      <c r="CG93" s="17"/>
      <c r="CH93" s="5">
        <f t="shared" si="11"/>
        <v>1</v>
      </c>
      <c r="CI93">
        <f>SUM(AM93:AV93)</f>
        <v>0</v>
      </c>
      <c r="CJ93" s="17"/>
      <c r="CK93" s="18" t="b">
        <f t="shared" si="13"/>
        <v>0</v>
      </c>
    </row>
    <row r="94" spans="1:89">
      <c r="A94" s="43" t="s">
        <v>45</v>
      </c>
      <c r="B94" s="8">
        <v>1</v>
      </c>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Q94" s="8"/>
      <c r="AR94" s="8"/>
      <c r="AS94" s="8"/>
      <c r="AT94" s="8"/>
      <c r="AU94" s="8"/>
      <c r="AV94" s="8"/>
      <c r="AW94" s="43"/>
      <c r="AX94" s="43"/>
      <c r="AY94" s="43"/>
      <c r="AZ94" s="43"/>
      <c r="BA94" s="43"/>
      <c r="BB94" s="43"/>
      <c r="BC94" s="8"/>
      <c r="BD94" s="43"/>
      <c r="BE94" s="43"/>
      <c r="BF94" s="43"/>
      <c r="BG94" s="43"/>
      <c r="BH94" s="43"/>
      <c r="BI94" s="43"/>
      <c r="BJ94" s="43"/>
      <c r="BK94" s="43"/>
      <c r="BL94" s="43"/>
      <c r="BM94" s="8"/>
      <c r="BN94" s="8"/>
      <c r="BO94" s="8"/>
      <c r="BP94" s="8"/>
      <c r="BQ94" s="8"/>
      <c r="BR94" s="8"/>
      <c r="BS94" s="8"/>
      <c r="BT94" s="8"/>
      <c r="BU94" s="43"/>
      <c r="BW94" s="8">
        <f>SUM(B94:BT94)</f>
        <v>1</v>
      </c>
      <c r="BX94" s="8">
        <f>COUNT(B94:BT94)</f>
        <v>1</v>
      </c>
      <c r="BY94" s="8">
        <f>COUNTIF(B94:BT94,"CW")+COUNTIF(B94:BT94,"CP")+COUNTIF(B94:BT94,"X")</f>
        <v>0</v>
      </c>
      <c r="BZ94" s="8">
        <f>COUNT(B94:BT94)+COUNTIF(B94:BT94,"CW")+COUNTIF(B94:BT94,"CP")+COUNTIF(B94:BT94,"X")</f>
        <v>1</v>
      </c>
      <c r="CA94" s="52" t="str">
        <f t="shared" si="14"/>
        <v xml:space="preserve"> </v>
      </c>
      <c r="CB94" s="5"/>
      <c r="CD94" s="16">
        <f>MAX(B94:AW94)</f>
        <v>1</v>
      </c>
      <c r="CE94" s="1">
        <f>COUNT(B94:AW94)</f>
        <v>1</v>
      </c>
      <c r="CF94" s="1">
        <f>SUM(B94:AW94)</f>
        <v>1</v>
      </c>
      <c r="CG94" s="17"/>
      <c r="CH94" s="5">
        <f t="shared" si="11"/>
        <v>1</v>
      </c>
      <c r="CI94">
        <f>SUM(AM94:AV94)</f>
        <v>0</v>
      </c>
      <c r="CJ94" s="17"/>
      <c r="CK94" s="18" t="b">
        <f t="shared" si="13"/>
        <v>0</v>
      </c>
    </row>
    <row r="95" spans="1:89">
      <c r="A95" s="43" t="s">
        <v>280</v>
      </c>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Q95" s="8"/>
      <c r="AR95" s="8"/>
      <c r="AS95" s="8"/>
      <c r="AT95" s="8"/>
      <c r="AU95" s="8"/>
      <c r="AV95" s="8"/>
      <c r="AW95" s="43"/>
      <c r="AX95" s="43"/>
      <c r="AY95" s="8">
        <v>1</v>
      </c>
      <c r="AZ95" s="43"/>
      <c r="BA95" s="43"/>
      <c r="BB95" s="43"/>
      <c r="BC95" s="8"/>
      <c r="BD95" s="43"/>
      <c r="BE95" s="43"/>
      <c r="BF95" s="43"/>
      <c r="BG95" s="43"/>
      <c r="BH95" s="43"/>
      <c r="BI95" s="43"/>
      <c r="BJ95" s="43"/>
      <c r="BK95" s="43"/>
      <c r="BL95" s="43"/>
      <c r="BM95" s="8"/>
      <c r="BN95" s="8"/>
      <c r="BO95" s="8"/>
      <c r="BP95" s="8"/>
      <c r="BQ95" s="8"/>
      <c r="BR95" s="8"/>
      <c r="BS95" s="8"/>
      <c r="BT95" s="8"/>
      <c r="BU95" s="43"/>
      <c r="BW95" s="8">
        <f>SUM(B95:BT95)</f>
        <v>1</v>
      </c>
      <c r="BX95" s="8">
        <f>COUNT(B95:BT95)</f>
        <v>1</v>
      </c>
      <c r="BY95" s="8">
        <f>COUNTIF(B95:BT95,"CW")+COUNTIF(B95:BT95,"CP")+COUNTIF(B95:BT95,"X")</f>
        <v>0</v>
      </c>
      <c r="BZ95" s="8">
        <f>COUNT(B95:BT95)+COUNTIF(B95:BT95,"CW")+COUNTIF(B95:BT95,"CP")+COUNTIF(B95:BT95,"X")</f>
        <v>1</v>
      </c>
      <c r="CA95" s="52" t="str">
        <f t="shared" si="14"/>
        <v xml:space="preserve"> </v>
      </c>
      <c r="CB95" s="5"/>
      <c r="CD95" s="16"/>
      <c r="CG95" s="17"/>
      <c r="CH95" s="5"/>
      <c r="CJ95" s="17"/>
      <c r="CK95" s="18"/>
    </row>
    <row r="96" spans="1:89">
      <c r="A96" s="43" t="s">
        <v>46</v>
      </c>
      <c r="B96" s="8"/>
      <c r="C96" s="8"/>
      <c r="D96" s="8"/>
      <c r="E96" s="8"/>
      <c r="F96" s="8"/>
      <c r="G96" s="8"/>
      <c r="H96" s="8"/>
      <c r="I96" s="8"/>
      <c r="J96" s="8"/>
      <c r="K96" s="8"/>
      <c r="L96" s="8"/>
      <c r="M96" s="8"/>
      <c r="N96" s="8"/>
      <c r="O96" s="8" t="s">
        <v>350</v>
      </c>
      <c r="P96" s="8"/>
      <c r="Q96" s="8"/>
      <c r="R96" s="8"/>
      <c r="S96" s="8"/>
      <c r="T96" s="8"/>
      <c r="U96" s="8"/>
      <c r="V96" s="8"/>
      <c r="W96" s="8"/>
      <c r="X96" s="8"/>
      <c r="Y96" s="8"/>
      <c r="Z96" s="8"/>
      <c r="AA96" s="8"/>
      <c r="AB96" s="8"/>
      <c r="AC96" s="8"/>
      <c r="AD96" s="8"/>
      <c r="AE96" s="8"/>
      <c r="AF96" s="8"/>
      <c r="AG96" s="8"/>
      <c r="AH96" s="8"/>
      <c r="AI96" s="8"/>
      <c r="AJ96" s="8">
        <v>1</v>
      </c>
      <c r="AK96" s="8"/>
      <c r="AL96" s="8"/>
      <c r="AM96" s="8"/>
      <c r="AN96" s="8"/>
      <c r="AO96" s="8"/>
      <c r="AQ96" s="8"/>
      <c r="AR96" s="8"/>
      <c r="AS96" s="8"/>
      <c r="AT96" s="8"/>
      <c r="AU96" s="8"/>
      <c r="AV96" s="8"/>
      <c r="AW96" s="43"/>
      <c r="AX96" s="43"/>
      <c r="AY96" s="43"/>
      <c r="AZ96" s="43"/>
      <c r="BA96" s="43"/>
      <c r="BB96" s="43"/>
      <c r="BC96" s="8"/>
      <c r="BD96" s="8"/>
      <c r="BE96" s="8">
        <v>4</v>
      </c>
      <c r="BF96" s="8"/>
      <c r="BG96" s="8"/>
      <c r="BH96" s="30" t="s">
        <v>55</v>
      </c>
      <c r="BI96" s="8"/>
      <c r="BJ96" s="8"/>
      <c r="BK96" s="8"/>
      <c r="BL96" s="8"/>
      <c r="BM96" s="8"/>
      <c r="BN96" s="8"/>
      <c r="BO96" s="8"/>
      <c r="BP96" s="8"/>
      <c r="BQ96" s="8"/>
      <c r="BR96" s="8"/>
      <c r="BS96" s="8"/>
      <c r="BT96" s="8"/>
      <c r="BU96" s="43"/>
      <c r="BW96" s="8">
        <f>SUM(B96:BT96)</f>
        <v>5</v>
      </c>
      <c r="BX96" s="8">
        <f>COUNT(B96:BT96)</f>
        <v>2</v>
      </c>
      <c r="BY96" s="8">
        <f>COUNTIF(B96:BT96,"CW")+COUNTIF(B96:BT96,"CP")+COUNTIF(B96:BT96,"X")</f>
        <v>2</v>
      </c>
      <c r="BZ96" s="8">
        <f>COUNT(B96:BT96)+COUNTIF(B96:BT96,"CW")+COUNTIF(B96:BT96,"CP")+COUNTIF(B96:BT96,"X")</f>
        <v>4</v>
      </c>
      <c r="CA96" s="52" t="str">
        <f t="shared" si="14"/>
        <v xml:space="preserve"> </v>
      </c>
      <c r="CB96" s="5"/>
      <c r="CD96" s="16">
        <f>MAX(B96:AW96)</f>
        <v>1</v>
      </c>
      <c r="CE96" s="1">
        <f>COUNT(B96:AW96)</f>
        <v>1</v>
      </c>
      <c r="CF96" s="1">
        <f>SUM(B96:AW96)</f>
        <v>1</v>
      </c>
      <c r="CG96" s="17"/>
      <c r="CH96" s="5">
        <f t="shared" si="11"/>
        <v>1</v>
      </c>
      <c r="CI96">
        <f t="shared" ref="CI96:CI118" si="16">SUM(AM96:AV96)</f>
        <v>0</v>
      </c>
      <c r="CJ96" s="17"/>
      <c r="CK96" s="18" t="b">
        <f t="shared" si="13"/>
        <v>0</v>
      </c>
    </row>
    <row r="97" spans="1:89">
      <c r="A97" s="43" t="s">
        <v>47</v>
      </c>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Q97" s="8"/>
      <c r="AR97" s="8"/>
      <c r="AS97" s="8"/>
      <c r="AT97" s="8"/>
      <c r="AU97" s="8"/>
      <c r="AV97" s="8"/>
      <c r="AW97" s="43"/>
      <c r="AX97" s="43"/>
      <c r="AY97" s="43"/>
      <c r="AZ97" s="43"/>
      <c r="BA97" s="43"/>
      <c r="BB97" s="43"/>
      <c r="BC97" s="8"/>
      <c r="BD97" s="8"/>
      <c r="BE97" s="8"/>
      <c r="BF97" s="8"/>
      <c r="BG97" s="8"/>
      <c r="BH97" s="30"/>
      <c r="BI97" s="8"/>
      <c r="BJ97" s="8">
        <v>25</v>
      </c>
      <c r="BK97" s="8"/>
      <c r="BL97" s="8"/>
      <c r="BM97" s="8"/>
      <c r="BN97" s="8"/>
      <c r="BO97" s="8"/>
      <c r="BP97" s="8"/>
      <c r="BQ97" s="8"/>
      <c r="BR97" s="8"/>
      <c r="BS97" s="8"/>
      <c r="BT97" s="8"/>
      <c r="BU97" s="43"/>
      <c r="BW97" s="8">
        <f>SUM(B97:BT97)</f>
        <v>25</v>
      </c>
      <c r="BX97" s="8">
        <f>COUNT(B97:BT97)</f>
        <v>1</v>
      </c>
      <c r="BY97" s="8">
        <f>COUNTIF(B97:BT97,"CW")+COUNTIF(B97:BT97,"CP")+COUNTIF(B97:BT97,"X")</f>
        <v>0</v>
      </c>
      <c r="BZ97" s="8">
        <f>COUNT(B97:BT97)+COUNTIF(B97:BT97,"CW")+COUNTIF(B97:BT97,"CP")+COUNTIF(B97:BT97,"X")</f>
        <v>1</v>
      </c>
      <c r="CA97" s="52" t="str">
        <f t="shared" si="14"/>
        <v xml:space="preserve"> </v>
      </c>
      <c r="CB97" s="5"/>
      <c r="CD97" s="16">
        <f>MAX(B97:AW97)</f>
        <v>0</v>
      </c>
      <c r="CE97" s="1">
        <f>COUNT(B97:AW97)</f>
        <v>0</v>
      </c>
      <c r="CF97" s="1">
        <f>SUM(B97:AW97)</f>
        <v>0</v>
      </c>
      <c r="CG97" s="17"/>
      <c r="CH97" s="5" t="b">
        <f t="shared" si="11"/>
        <v>0</v>
      </c>
      <c r="CI97">
        <f t="shared" si="16"/>
        <v>0</v>
      </c>
      <c r="CJ97" s="17"/>
      <c r="CK97" s="18" t="b">
        <f t="shared" si="13"/>
        <v>0</v>
      </c>
    </row>
    <row r="98" spans="1:89">
      <c r="A98" s="43" t="s">
        <v>48</v>
      </c>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Q98" s="8"/>
      <c r="AR98" s="8"/>
      <c r="AS98" s="8"/>
      <c r="AT98" s="8"/>
      <c r="AU98" s="8"/>
      <c r="AV98" s="8"/>
      <c r="AW98" s="43"/>
      <c r="AX98" s="43"/>
      <c r="AY98" s="43"/>
      <c r="AZ98" s="43"/>
      <c r="BA98" s="43"/>
      <c r="BB98" s="43"/>
      <c r="BC98" s="8"/>
      <c r="BD98" s="43"/>
      <c r="BE98" s="43"/>
      <c r="BF98" s="43"/>
      <c r="BG98" s="43"/>
      <c r="BH98" s="43"/>
      <c r="BI98" s="43"/>
      <c r="BJ98" s="43"/>
      <c r="BK98" s="43"/>
      <c r="BL98" s="43"/>
      <c r="BM98" s="8">
        <v>1</v>
      </c>
      <c r="BN98" s="8"/>
      <c r="BO98" s="8"/>
      <c r="BP98" s="8"/>
      <c r="BQ98" s="8"/>
      <c r="BR98" s="8"/>
      <c r="BS98" s="8"/>
      <c r="BT98" s="8"/>
      <c r="BU98" s="43"/>
      <c r="BW98" s="8">
        <f>SUM(B98:BT98)</f>
        <v>1</v>
      </c>
      <c r="BX98" s="8">
        <f>COUNT(B98:BT98)</f>
        <v>1</v>
      </c>
      <c r="BY98" s="8">
        <f>COUNTIF(B98:BT98,"CW")+COUNTIF(B98:BT98,"CP")+COUNTIF(B98:BT98,"X")</f>
        <v>0</v>
      </c>
      <c r="BZ98" s="8">
        <f>COUNT(B98:BT98)+COUNTIF(B98:BT98,"CW")+COUNTIF(B98:BT98,"CP")+COUNTIF(B98:BT98,"X")</f>
        <v>1</v>
      </c>
      <c r="CA98" s="52" t="str">
        <f t="shared" si="14"/>
        <v xml:space="preserve"> </v>
      </c>
      <c r="CB98" s="5"/>
      <c r="CD98" s="16">
        <f>MAX(B98:AW98)</f>
        <v>0</v>
      </c>
      <c r="CE98" s="1">
        <f>COUNT(B98:AW98)</f>
        <v>0</v>
      </c>
      <c r="CF98" s="1">
        <f>SUM(B98:AW98)</f>
        <v>0</v>
      </c>
      <c r="CG98" s="17"/>
      <c r="CH98" s="5" t="b">
        <f t="shared" si="11"/>
        <v>0</v>
      </c>
      <c r="CI98">
        <f t="shared" si="16"/>
        <v>0</v>
      </c>
      <c r="CJ98" s="17"/>
      <c r="CK98" s="18" t="b">
        <f t="shared" si="13"/>
        <v>0</v>
      </c>
    </row>
    <row r="99" spans="1:89">
      <c r="A99" s="43" t="s">
        <v>238</v>
      </c>
      <c r="B99" s="8">
        <v>220</v>
      </c>
      <c r="C99" s="8">
        <v>6</v>
      </c>
      <c r="D99" s="8"/>
      <c r="E99" s="8"/>
      <c r="F99" s="8">
        <v>103</v>
      </c>
      <c r="G99" s="8">
        <v>72</v>
      </c>
      <c r="H99" s="8">
        <v>73</v>
      </c>
      <c r="I99" s="8">
        <v>75</v>
      </c>
      <c r="J99" s="8">
        <v>448</v>
      </c>
      <c r="K99" s="8">
        <v>66</v>
      </c>
      <c r="L99" s="8">
        <v>209</v>
      </c>
      <c r="M99" s="8">
        <v>342</v>
      </c>
      <c r="N99" s="8">
        <v>561</v>
      </c>
      <c r="O99" s="8">
        <v>394</v>
      </c>
      <c r="P99" s="8">
        <v>166</v>
      </c>
      <c r="Q99" s="8">
        <v>159</v>
      </c>
      <c r="R99" s="8">
        <v>154</v>
      </c>
      <c r="S99" s="8">
        <v>173</v>
      </c>
      <c r="T99" s="8">
        <v>523</v>
      </c>
      <c r="U99" s="8">
        <v>393</v>
      </c>
      <c r="V99" s="8">
        <v>505</v>
      </c>
      <c r="W99" s="8">
        <v>356</v>
      </c>
      <c r="X99" s="8">
        <v>241</v>
      </c>
      <c r="Y99" s="8">
        <v>657</v>
      </c>
      <c r="Z99" s="8">
        <v>356</v>
      </c>
      <c r="AA99" s="8">
        <v>463</v>
      </c>
      <c r="AB99" s="8">
        <v>390</v>
      </c>
      <c r="AC99" s="8">
        <v>830</v>
      </c>
      <c r="AD99" s="8">
        <v>273</v>
      </c>
      <c r="AE99" s="8">
        <v>227</v>
      </c>
      <c r="AF99" s="8">
        <v>352</v>
      </c>
      <c r="AG99" s="8">
        <v>305</v>
      </c>
      <c r="AH99" s="8">
        <v>329</v>
      </c>
      <c r="AI99" s="8">
        <v>273</v>
      </c>
      <c r="AJ99" s="8">
        <v>517</v>
      </c>
      <c r="AK99" s="8">
        <v>358</v>
      </c>
      <c r="AL99" s="8">
        <v>237</v>
      </c>
      <c r="AM99" s="8">
        <v>291</v>
      </c>
      <c r="AN99" s="8">
        <v>505</v>
      </c>
      <c r="AO99" s="8">
        <v>630</v>
      </c>
      <c r="AP99" s="8">
        <v>450</v>
      </c>
      <c r="AQ99" s="8">
        <v>469</v>
      </c>
      <c r="AR99" s="8">
        <v>817</v>
      </c>
      <c r="AS99" s="8">
        <v>864</v>
      </c>
      <c r="AT99" s="8">
        <v>372</v>
      </c>
      <c r="AU99" s="8">
        <v>473</v>
      </c>
      <c r="AV99" s="8">
        <v>375</v>
      </c>
      <c r="AW99" s="8">
        <v>493</v>
      </c>
      <c r="AX99" s="8">
        <v>627</v>
      </c>
      <c r="AY99" s="8">
        <v>509</v>
      </c>
      <c r="AZ99" s="8">
        <v>466</v>
      </c>
      <c r="BA99" s="8">
        <v>414</v>
      </c>
      <c r="BB99" s="8">
        <v>384</v>
      </c>
      <c r="BC99" s="8">
        <v>945</v>
      </c>
      <c r="BD99" s="8">
        <v>561</v>
      </c>
      <c r="BE99" s="8">
        <v>582</v>
      </c>
      <c r="BF99" s="8">
        <v>1009</v>
      </c>
      <c r="BG99" s="8">
        <v>655</v>
      </c>
      <c r="BH99" s="8">
        <v>692</v>
      </c>
      <c r="BI99" s="8">
        <v>669</v>
      </c>
      <c r="BJ99" s="8">
        <v>606</v>
      </c>
      <c r="BK99" s="8">
        <v>621</v>
      </c>
      <c r="BL99" s="8">
        <v>584</v>
      </c>
      <c r="BM99" s="8">
        <v>631</v>
      </c>
      <c r="BN99" s="8">
        <v>735</v>
      </c>
      <c r="BO99" s="8">
        <v>690</v>
      </c>
      <c r="BP99" s="8">
        <v>519</v>
      </c>
      <c r="BQ99" s="8">
        <v>1060</v>
      </c>
      <c r="BR99" s="8">
        <v>576</v>
      </c>
      <c r="BS99" s="8">
        <v>987</v>
      </c>
      <c r="BT99" s="8">
        <v>293</v>
      </c>
      <c r="BU99" s="8"/>
      <c r="BW99" s="8">
        <f>SUM(B99:BT99)</f>
        <v>31360</v>
      </c>
      <c r="BX99" s="8">
        <f>COUNT(B99:BT99)</f>
        <v>69</v>
      </c>
      <c r="BY99" s="8">
        <f>COUNTIF(B99:BT99,"CW")+COUNTIF(B99:BT99,"CP")+COUNTIF(B99:BT99,"X")</f>
        <v>0</v>
      </c>
      <c r="BZ99" s="8">
        <f>COUNT(B99:BT99)+COUNTIF(B99:BT99,"CW")+COUNTIF(B99:BT99,"CP")+COUNTIF(B99:BT99,"X")</f>
        <v>69</v>
      </c>
      <c r="CA99" s="52" t="str">
        <f t="shared" si="14"/>
        <v xml:space="preserve"> </v>
      </c>
      <c r="CB99" s="5"/>
      <c r="CC99" s="5"/>
      <c r="CD99" s="16">
        <f>MAX(B99:AW99)</f>
        <v>864</v>
      </c>
      <c r="CE99" s="1">
        <f>COUNT(B99:AW99)</f>
        <v>46</v>
      </c>
      <c r="CF99" s="1">
        <f>SUM(B99:AW99)</f>
        <v>16545</v>
      </c>
      <c r="CG99" s="17"/>
      <c r="CH99" s="5">
        <f t="shared" si="11"/>
        <v>1</v>
      </c>
      <c r="CI99">
        <f t="shared" si="16"/>
        <v>5246</v>
      </c>
      <c r="CJ99" s="17"/>
      <c r="CK99" s="18">
        <f t="shared" si="13"/>
        <v>1</v>
      </c>
    </row>
    <row r="100" spans="1:89">
      <c r="A100" s="43" t="s">
        <v>175</v>
      </c>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Q100" s="8"/>
      <c r="AR100" s="8"/>
      <c r="AS100" s="8"/>
      <c r="AT100" s="8"/>
      <c r="AU100" s="8"/>
      <c r="AV100" s="8"/>
      <c r="AW100" s="43"/>
      <c r="AX100" s="8"/>
      <c r="AY100" s="8"/>
      <c r="AZ100" s="8"/>
      <c r="BA100" s="8"/>
      <c r="BB100" s="8"/>
      <c r="BC100" s="8"/>
      <c r="BD100" s="30" t="s">
        <v>55</v>
      </c>
      <c r="BE100" s="30" t="s">
        <v>55</v>
      </c>
      <c r="BF100" s="8"/>
      <c r="BG100" s="8"/>
      <c r="BH100" s="8"/>
      <c r="BI100" s="8"/>
      <c r="BJ100" s="8"/>
      <c r="BK100" s="8"/>
      <c r="BL100" s="8"/>
      <c r="BM100" s="8"/>
      <c r="BN100" s="8"/>
      <c r="BO100" s="8"/>
      <c r="BP100" s="8"/>
      <c r="BQ100" s="8"/>
      <c r="BR100" s="8"/>
      <c r="BS100" s="8"/>
      <c r="BT100" s="8"/>
      <c r="BU100" s="43"/>
      <c r="BW100" s="8">
        <f>SUM(B100:BT100)</f>
        <v>0</v>
      </c>
      <c r="BX100" s="8">
        <f>COUNT(B100:BT100)</f>
        <v>0</v>
      </c>
      <c r="BY100" s="8">
        <f>COUNTIF(B100:BT100,"CW")+COUNTIF(B100:BT100,"CP")+COUNTIF(B100:BT100,"X")</f>
        <v>2</v>
      </c>
      <c r="BZ100" s="8">
        <f>COUNT(B100:BT100)+COUNTIF(B100:BT100,"CW")+COUNTIF(B100:BT100,"CP")+COUNTIF(B100:BT100,"X")</f>
        <v>2</v>
      </c>
      <c r="CA100" s="52" t="str">
        <f t="shared" si="14"/>
        <v>ü</v>
      </c>
      <c r="CB100" s="5"/>
      <c r="CD100" s="16">
        <f>MAX(B100:AW100)</f>
        <v>0</v>
      </c>
      <c r="CE100" s="1">
        <f>COUNT(B100:AW100)</f>
        <v>0</v>
      </c>
      <c r="CF100" s="1">
        <f>SUM(B100:AW100)</f>
        <v>0</v>
      </c>
      <c r="CG100" s="17"/>
      <c r="CH100" s="5" t="b">
        <f t="shared" si="11"/>
        <v>0</v>
      </c>
      <c r="CI100">
        <f t="shared" si="16"/>
        <v>0</v>
      </c>
      <c r="CJ100" s="17"/>
      <c r="CK100" s="18" t="b">
        <f t="shared" si="13"/>
        <v>0</v>
      </c>
    </row>
    <row r="101" spans="1:89">
      <c r="A101" s="43" t="s">
        <v>49</v>
      </c>
      <c r="B101" s="8"/>
      <c r="C101" s="8"/>
      <c r="D101" s="8"/>
      <c r="E101" s="8"/>
      <c r="F101" s="8"/>
      <c r="G101" s="8"/>
      <c r="H101" s="8"/>
      <c r="I101" s="8"/>
      <c r="J101" s="8" t="s">
        <v>350</v>
      </c>
      <c r="K101" s="8"/>
      <c r="L101" s="8" t="s">
        <v>350</v>
      </c>
      <c r="M101" s="8"/>
      <c r="N101" s="8"/>
      <c r="O101" s="8" t="s">
        <v>350</v>
      </c>
      <c r="P101" s="8"/>
      <c r="Q101" s="8"/>
      <c r="R101" s="8"/>
      <c r="S101" s="8"/>
      <c r="T101" s="8">
        <v>1</v>
      </c>
      <c r="U101" s="8" t="s">
        <v>350</v>
      </c>
      <c r="V101" s="8">
        <v>6</v>
      </c>
      <c r="W101" s="8">
        <v>7</v>
      </c>
      <c r="X101" s="8">
        <v>2</v>
      </c>
      <c r="Y101" s="8">
        <v>11</v>
      </c>
      <c r="Z101" s="8">
        <v>11</v>
      </c>
      <c r="AA101" s="8">
        <v>12</v>
      </c>
      <c r="AB101" s="8">
        <v>39</v>
      </c>
      <c r="AC101" s="8">
        <v>48</v>
      </c>
      <c r="AD101" s="8">
        <v>55</v>
      </c>
      <c r="AE101" s="8">
        <v>10</v>
      </c>
      <c r="AF101" s="8">
        <v>34</v>
      </c>
      <c r="AG101" s="8">
        <v>60</v>
      </c>
      <c r="AH101" s="8">
        <v>70</v>
      </c>
      <c r="AI101" s="8">
        <v>127</v>
      </c>
      <c r="AJ101" s="8">
        <v>94</v>
      </c>
      <c r="AK101" s="8">
        <v>109</v>
      </c>
      <c r="AL101" s="8">
        <v>90</v>
      </c>
      <c r="AM101" s="6">
        <v>143</v>
      </c>
      <c r="AN101" s="6">
        <v>203</v>
      </c>
      <c r="AO101" s="8">
        <v>341</v>
      </c>
      <c r="AP101" s="8">
        <v>235</v>
      </c>
      <c r="AQ101" s="8">
        <v>300</v>
      </c>
      <c r="AR101" s="8">
        <v>323</v>
      </c>
      <c r="AS101" s="8">
        <v>186</v>
      </c>
      <c r="AT101" s="8">
        <v>281</v>
      </c>
      <c r="AU101" s="8">
        <v>226</v>
      </c>
      <c r="AV101" s="8">
        <v>192</v>
      </c>
      <c r="AW101" s="8">
        <v>315</v>
      </c>
      <c r="AX101" s="8">
        <v>291</v>
      </c>
      <c r="AY101" s="8">
        <v>252</v>
      </c>
      <c r="AZ101" s="8">
        <v>169</v>
      </c>
      <c r="BA101" s="8">
        <v>121</v>
      </c>
      <c r="BB101" s="8">
        <v>88</v>
      </c>
      <c r="BC101" s="8">
        <v>326</v>
      </c>
      <c r="BD101" s="8">
        <v>144</v>
      </c>
      <c r="BE101" s="8">
        <v>188</v>
      </c>
      <c r="BF101" s="8">
        <v>133</v>
      </c>
      <c r="BG101" s="8">
        <v>191</v>
      </c>
      <c r="BH101" s="8">
        <v>274</v>
      </c>
      <c r="BI101" s="8">
        <v>325</v>
      </c>
      <c r="BJ101" s="8">
        <v>181</v>
      </c>
      <c r="BK101" s="8">
        <v>222</v>
      </c>
      <c r="BL101" s="8">
        <v>179</v>
      </c>
      <c r="BM101" s="8">
        <v>355</v>
      </c>
      <c r="BN101" s="8">
        <v>292</v>
      </c>
      <c r="BO101" s="8">
        <v>339</v>
      </c>
      <c r="BP101" s="8">
        <v>173</v>
      </c>
      <c r="BQ101" s="8">
        <v>244</v>
      </c>
      <c r="BR101" s="8">
        <v>278</v>
      </c>
      <c r="BS101" s="8">
        <v>211</v>
      </c>
      <c r="BT101" s="8">
        <v>24</v>
      </c>
      <c r="BU101" s="8"/>
      <c r="BW101" s="8">
        <f>SUM(B101:BT101)</f>
        <v>8531</v>
      </c>
      <c r="BX101" s="8">
        <f>COUNT(B101:BT101)</f>
        <v>52</v>
      </c>
      <c r="BY101" s="8">
        <f>COUNTIF(B101:BT101,"CW")+COUNTIF(B101:BT101,"CP")+COUNTIF(B101:BT101,"X")</f>
        <v>4</v>
      </c>
      <c r="BZ101" s="8">
        <f>COUNT(B101:BT101)+COUNTIF(B101:BT101,"CW")+COUNTIF(B101:BT101,"CP")+COUNTIF(B101:BT101,"X")</f>
        <v>56</v>
      </c>
      <c r="CA101" s="52" t="str">
        <f t="shared" si="14"/>
        <v xml:space="preserve"> </v>
      </c>
      <c r="CB101" s="5"/>
      <c r="CC101" s="5"/>
      <c r="CD101" s="16">
        <f>MAX(B101:AW101)</f>
        <v>341</v>
      </c>
      <c r="CE101" s="1">
        <f>COUNT(B101:AW101)</f>
        <v>29</v>
      </c>
      <c r="CF101" s="1">
        <f>SUM(B101:AW101)</f>
        <v>3531</v>
      </c>
      <c r="CG101" s="17"/>
      <c r="CH101" s="5">
        <f t="shared" si="11"/>
        <v>1</v>
      </c>
      <c r="CI101">
        <f t="shared" si="16"/>
        <v>2430</v>
      </c>
      <c r="CJ101" s="17"/>
      <c r="CK101" s="18">
        <f t="shared" si="13"/>
        <v>1</v>
      </c>
    </row>
    <row r="102" spans="1:89">
      <c r="A102" s="43" t="s">
        <v>176</v>
      </c>
      <c r="B102" s="8"/>
      <c r="C102" s="8"/>
      <c r="D102" s="8"/>
      <c r="E102" s="8"/>
      <c r="F102" s="8"/>
      <c r="G102" s="8"/>
      <c r="H102" s="8"/>
      <c r="I102" s="8"/>
      <c r="J102" s="8"/>
      <c r="K102" s="8"/>
      <c r="L102" s="8"/>
      <c r="M102" s="8"/>
      <c r="N102" s="8"/>
      <c r="O102" s="8"/>
      <c r="P102" s="8"/>
      <c r="Q102" s="8"/>
      <c r="R102" s="8"/>
      <c r="S102" s="8"/>
      <c r="T102" s="8" t="s">
        <v>350</v>
      </c>
      <c r="U102" s="8"/>
      <c r="V102" s="8"/>
      <c r="W102" s="8"/>
      <c r="X102" s="8"/>
      <c r="Y102" s="8"/>
      <c r="Z102" s="8" t="s">
        <v>350</v>
      </c>
      <c r="AA102" s="8"/>
      <c r="AB102" s="8"/>
      <c r="AC102" s="8" t="s">
        <v>350</v>
      </c>
      <c r="AD102" s="8"/>
      <c r="AE102" s="8"/>
      <c r="AF102" s="8"/>
      <c r="AG102" s="8"/>
      <c r="AH102" s="8"/>
      <c r="AI102" s="8"/>
      <c r="AJ102" s="8"/>
      <c r="AK102" s="8">
        <v>1</v>
      </c>
      <c r="AL102" s="8">
        <v>3</v>
      </c>
      <c r="AM102" s="8">
        <v>1</v>
      </c>
      <c r="AN102" s="8"/>
      <c r="AO102" s="8">
        <v>1</v>
      </c>
      <c r="AP102" s="8" t="s">
        <v>350</v>
      </c>
      <c r="AQ102" s="8">
        <v>1</v>
      </c>
      <c r="AR102" s="8"/>
      <c r="AS102" s="8">
        <v>1</v>
      </c>
      <c r="AT102" s="8"/>
      <c r="AU102" s="8" t="s">
        <v>350</v>
      </c>
      <c r="AV102" s="8">
        <v>1</v>
      </c>
      <c r="AW102" s="8" t="s">
        <v>350</v>
      </c>
      <c r="AX102" s="8"/>
      <c r="AY102" s="8" t="s">
        <v>55</v>
      </c>
      <c r="AZ102" s="8"/>
      <c r="BA102" s="8"/>
      <c r="BB102" s="8"/>
      <c r="BC102" s="8">
        <v>2</v>
      </c>
      <c r="BD102" s="8"/>
      <c r="BE102" s="30" t="s">
        <v>55</v>
      </c>
      <c r="BF102" s="8"/>
      <c r="BG102" s="8"/>
      <c r="BH102" s="8"/>
      <c r="BI102" s="8"/>
      <c r="BJ102" s="8"/>
      <c r="BK102" s="8"/>
      <c r="BL102" s="8"/>
      <c r="BM102" s="8"/>
      <c r="BN102" s="8">
        <v>1</v>
      </c>
      <c r="BO102" s="82" t="s">
        <v>272</v>
      </c>
      <c r="BP102" s="8"/>
      <c r="BQ102" s="8"/>
      <c r="BR102" s="8">
        <v>1</v>
      </c>
      <c r="BS102" s="8"/>
      <c r="BT102" s="8"/>
      <c r="BU102" s="8"/>
      <c r="BW102" s="8">
        <f>SUM(B102:BT102)</f>
        <v>13</v>
      </c>
      <c r="BX102" s="8">
        <f>COUNT(B102:BT102)</f>
        <v>10</v>
      </c>
      <c r="BY102" s="8">
        <f>COUNTIF(B102:BT102,"CW")+COUNTIF(B102:BT102,"CP")+COUNTIF(B102:BT102,"X")</f>
        <v>9</v>
      </c>
      <c r="BZ102" s="8">
        <f>COUNT(B102:BT102)+COUNTIF(B102:BT102,"CW")+COUNTIF(B102:BT102,"CP")+COUNTIF(B102:BT102,"X")</f>
        <v>19</v>
      </c>
      <c r="CA102" s="52" t="str">
        <f t="shared" si="14"/>
        <v xml:space="preserve"> </v>
      </c>
      <c r="CB102" s="5"/>
      <c r="CC102" s="5"/>
      <c r="CD102" s="16">
        <f>MAX(B102:AW102)</f>
        <v>3</v>
      </c>
      <c r="CE102" s="1">
        <f>COUNT(B102:AW102)</f>
        <v>7</v>
      </c>
      <c r="CF102" s="1">
        <f>SUM(B102:AW102)</f>
        <v>9</v>
      </c>
      <c r="CG102" s="17"/>
      <c r="CH102" s="5">
        <f t="shared" si="11"/>
        <v>1</v>
      </c>
      <c r="CI102">
        <f t="shared" si="16"/>
        <v>5</v>
      </c>
      <c r="CJ102" s="17"/>
      <c r="CK102" s="18">
        <f t="shared" si="13"/>
        <v>1</v>
      </c>
    </row>
    <row r="103" spans="1:89">
      <c r="A103" s="43" t="s">
        <v>50</v>
      </c>
      <c r="B103" s="8" t="s">
        <v>350</v>
      </c>
      <c r="C103" s="8"/>
      <c r="D103" s="8"/>
      <c r="E103" s="8"/>
      <c r="F103" s="8"/>
      <c r="G103" s="8"/>
      <c r="H103" s="8" t="s">
        <v>350</v>
      </c>
      <c r="I103" s="8" t="s">
        <v>350</v>
      </c>
      <c r="J103" s="8"/>
      <c r="K103" s="8"/>
      <c r="L103" s="8"/>
      <c r="M103" s="8" t="s">
        <v>350</v>
      </c>
      <c r="N103" s="8"/>
      <c r="O103" s="8"/>
      <c r="P103" s="8"/>
      <c r="Q103" s="8"/>
      <c r="R103" s="8"/>
      <c r="S103" s="8"/>
      <c r="T103" s="8">
        <v>2</v>
      </c>
      <c r="U103" s="8">
        <v>1</v>
      </c>
      <c r="V103" s="8"/>
      <c r="W103" s="8">
        <v>2</v>
      </c>
      <c r="X103" s="8" t="s">
        <v>350</v>
      </c>
      <c r="Y103" s="8"/>
      <c r="Z103" s="8"/>
      <c r="AA103" s="8"/>
      <c r="AB103" s="8" t="s">
        <v>350</v>
      </c>
      <c r="AC103" s="8">
        <v>1</v>
      </c>
      <c r="AD103" s="8"/>
      <c r="AE103" s="8"/>
      <c r="AF103" s="8" t="s">
        <v>350</v>
      </c>
      <c r="AG103" s="8"/>
      <c r="AH103" s="8"/>
      <c r="AI103" s="8">
        <v>1</v>
      </c>
      <c r="AJ103" s="8">
        <v>1</v>
      </c>
      <c r="AK103" s="8"/>
      <c r="AL103" s="8"/>
      <c r="AM103" s="8"/>
      <c r="AN103" s="8" t="s">
        <v>350</v>
      </c>
      <c r="AO103" s="8"/>
      <c r="AP103" s="8" t="s">
        <v>350</v>
      </c>
      <c r="AQ103" s="8"/>
      <c r="AR103" s="8"/>
      <c r="AS103" s="8" t="s">
        <v>350</v>
      </c>
      <c r="AT103" s="8"/>
      <c r="AU103" s="8"/>
      <c r="AV103" s="8"/>
      <c r="AW103" s="43"/>
      <c r="AX103" s="8"/>
      <c r="AY103" s="8"/>
      <c r="AZ103" s="8" t="s">
        <v>55</v>
      </c>
      <c r="BA103" s="8"/>
      <c r="BB103" s="8"/>
      <c r="BC103" s="8"/>
      <c r="BD103" s="8"/>
      <c r="BE103" s="30"/>
      <c r="BF103" s="8"/>
      <c r="BG103" s="8"/>
      <c r="BH103" s="8"/>
      <c r="BI103" s="8"/>
      <c r="BJ103" s="30" t="s">
        <v>55</v>
      </c>
      <c r="BK103" s="8">
        <v>1</v>
      </c>
      <c r="BL103" s="8"/>
      <c r="BM103" s="8"/>
      <c r="BN103" s="8"/>
      <c r="BO103" s="8"/>
      <c r="BP103" s="8"/>
      <c r="BQ103" s="8"/>
      <c r="BR103" s="8">
        <v>1</v>
      </c>
      <c r="BS103" s="8"/>
      <c r="BT103" s="8"/>
      <c r="BU103" s="43"/>
      <c r="BW103" s="8">
        <f>SUM(B103:BT103)</f>
        <v>10</v>
      </c>
      <c r="BX103" s="8">
        <f>COUNT(B103:BT103)</f>
        <v>8</v>
      </c>
      <c r="BY103" s="8">
        <f>COUNTIF(B103:BT103,"CW")+COUNTIF(B103:BT103,"CP")+COUNTIF(B103:BT103,"X")</f>
        <v>12</v>
      </c>
      <c r="BZ103" s="8">
        <f>COUNT(B103:BT103)+COUNTIF(B103:BT103,"CW")+COUNTIF(B103:BT103,"CP")+COUNTIF(B103:BT103,"X")</f>
        <v>20</v>
      </c>
      <c r="CA103" s="52" t="str">
        <f t="shared" si="14"/>
        <v xml:space="preserve"> </v>
      </c>
      <c r="CB103" s="5"/>
      <c r="CD103" s="16">
        <f>MAX(B103:AW103)</f>
        <v>2</v>
      </c>
      <c r="CE103" s="1">
        <f>COUNT(B103:AW103)</f>
        <v>6</v>
      </c>
      <c r="CF103" s="1">
        <f>SUM(B103:AW103)</f>
        <v>8</v>
      </c>
      <c r="CG103" s="17"/>
      <c r="CH103" s="5">
        <f t="shared" si="11"/>
        <v>1</v>
      </c>
      <c r="CI103">
        <f t="shared" si="16"/>
        <v>0</v>
      </c>
      <c r="CJ103" s="17"/>
      <c r="CK103" s="18" t="b">
        <f t="shared" si="13"/>
        <v>0</v>
      </c>
    </row>
    <row r="104" spans="1:89">
      <c r="A104" s="43" t="s">
        <v>51</v>
      </c>
      <c r="B104" s="8"/>
      <c r="C104" s="8"/>
      <c r="D104" s="8"/>
      <c r="E104" s="8"/>
      <c r="F104" s="8"/>
      <c r="G104" s="8"/>
      <c r="H104" s="8"/>
      <c r="I104" s="8"/>
      <c r="J104" s="8"/>
      <c r="K104" s="8"/>
      <c r="L104" s="8"/>
      <c r="M104" s="8"/>
      <c r="N104" s="8"/>
      <c r="O104" s="8"/>
      <c r="P104" s="8"/>
      <c r="Q104" s="8"/>
      <c r="R104" s="8"/>
      <c r="S104" s="8"/>
      <c r="T104" s="8"/>
      <c r="U104" s="8"/>
      <c r="V104" s="8"/>
      <c r="W104" s="8"/>
      <c r="X104" s="8">
        <v>1</v>
      </c>
      <c r="Y104" s="8"/>
      <c r="Z104" s="8"/>
      <c r="AA104" s="8"/>
      <c r="AB104" s="8"/>
      <c r="AC104" s="8"/>
      <c r="AD104" s="8"/>
      <c r="AE104" s="8"/>
      <c r="AF104" s="8"/>
      <c r="AG104" s="8"/>
      <c r="AH104" s="8"/>
      <c r="AI104" s="8"/>
      <c r="AJ104" s="8"/>
      <c r="AK104" s="8"/>
      <c r="AL104" s="8"/>
      <c r="AM104" s="8"/>
      <c r="AN104" s="8"/>
      <c r="AO104" s="8"/>
      <c r="AQ104" s="8">
        <v>1</v>
      </c>
      <c r="AR104" s="8" t="s">
        <v>350</v>
      </c>
      <c r="AS104" s="8"/>
      <c r="AT104" s="8"/>
      <c r="AU104" s="8"/>
      <c r="AV104" s="8"/>
      <c r="AW104" s="43"/>
      <c r="AX104" s="8" t="s">
        <v>55</v>
      </c>
      <c r="AY104" s="8"/>
      <c r="AZ104" s="8">
        <v>1</v>
      </c>
      <c r="BA104" s="8"/>
      <c r="BB104" s="8" t="s">
        <v>55</v>
      </c>
      <c r="BC104" s="8"/>
      <c r="BD104" s="30" t="s">
        <v>55</v>
      </c>
      <c r="BE104" s="8"/>
      <c r="BF104" s="30" t="s">
        <v>55</v>
      </c>
      <c r="BG104" s="8"/>
      <c r="BH104" s="8"/>
      <c r="BI104" s="8"/>
      <c r="BJ104" s="8"/>
      <c r="BK104" s="8"/>
      <c r="BL104" s="8"/>
      <c r="BM104" s="8">
        <v>1</v>
      </c>
      <c r="BN104" s="8">
        <v>1</v>
      </c>
      <c r="BO104" s="82" t="s">
        <v>272</v>
      </c>
      <c r="BP104" s="8"/>
      <c r="BQ104" s="8">
        <v>1</v>
      </c>
      <c r="BR104" s="8"/>
      <c r="BS104" s="8">
        <v>1</v>
      </c>
      <c r="BT104" s="8"/>
      <c r="BU104" s="43"/>
      <c r="BW104" s="8">
        <f>SUM(B104:BT104)</f>
        <v>7</v>
      </c>
      <c r="BX104" s="8">
        <f>COUNT(B104:BT104)</f>
        <v>7</v>
      </c>
      <c r="BY104" s="8">
        <f>COUNTIF(B104:BT104,"CW")+COUNTIF(B104:BT104,"CP")+COUNTIF(B104:BT104,"X")</f>
        <v>6</v>
      </c>
      <c r="BZ104" s="8">
        <f>COUNT(B104:BT104)+COUNTIF(B104:BT104,"CW")+COUNTIF(B104:BT104,"CP")+COUNTIF(B104:BT104,"X")</f>
        <v>13</v>
      </c>
      <c r="CA104" s="52" t="str">
        <f t="shared" si="14"/>
        <v xml:space="preserve"> </v>
      </c>
      <c r="CB104" s="5"/>
      <c r="CD104" s="16">
        <f>MAX(B104:AW104)</f>
        <v>1</v>
      </c>
      <c r="CE104" s="1">
        <f>COUNT(B104:AW104)</f>
        <v>2</v>
      </c>
      <c r="CF104" s="1">
        <f>SUM(B104:AW104)</f>
        <v>2</v>
      </c>
      <c r="CG104" s="17"/>
      <c r="CH104" s="5">
        <f t="shared" si="11"/>
        <v>1</v>
      </c>
      <c r="CI104">
        <f t="shared" si="16"/>
        <v>1</v>
      </c>
      <c r="CJ104" s="17"/>
      <c r="CK104" s="18">
        <f t="shared" si="13"/>
        <v>1</v>
      </c>
    </row>
    <row r="105" spans="1:89">
      <c r="A105" s="43" t="s">
        <v>52</v>
      </c>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t="s">
        <v>53</v>
      </c>
      <c r="AE105" s="8"/>
      <c r="AF105" s="8"/>
      <c r="AG105" s="8"/>
      <c r="AH105" s="8"/>
      <c r="AI105" s="8"/>
      <c r="AJ105" s="8"/>
      <c r="AK105" s="8"/>
      <c r="AL105" s="8"/>
      <c r="AM105" s="8"/>
      <c r="AN105" s="8"/>
      <c r="AO105" s="8"/>
      <c r="AQ105" s="8"/>
      <c r="AR105" s="8"/>
      <c r="AS105" s="8"/>
      <c r="AT105" s="8"/>
      <c r="AU105" s="8"/>
      <c r="AV105" s="8"/>
      <c r="AW105" s="43"/>
      <c r="AX105" s="8"/>
      <c r="AY105" s="8"/>
      <c r="AZ105" s="8"/>
      <c r="BA105" s="8" t="s">
        <v>55</v>
      </c>
      <c r="BB105" s="8"/>
      <c r="BC105" s="8"/>
      <c r="BD105" s="43"/>
      <c r="BE105" s="43"/>
      <c r="BF105" s="43"/>
      <c r="BG105" s="43"/>
      <c r="BH105" s="43"/>
      <c r="BI105" s="43"/>
      <c r="BJ105" s="43"/>
      <c r="BK105" s="43"/>
      <c r="BL105" s="43"/>
      <c r="BM105" s="8"/>
      <c r="BN105" s="8"/>
      <c r="BO105" s="8"/>
      <c r="BP105" s="8"/>
      <c r="BQ105" s="8"/>
      <c r="BR105" s="8"/>
      <c r="BS105" s="8"/>
      <c r="BT105" s="8"/>
      <c r="BU105" s="43"/>
      <c r="BW105" s="8">
        <f>SUM(B105:BT105)</f>
        <v>0</v>
      </c>
      <c r="BX105" s="8">
        <f>COUNT(B105:BT105)</f>
        <v>0</v>
      </c>
      <c r="BY105" s="8">
        <f>COUNTIF(B105:BT105,"CW")+COUNTIF(B105:BT105,"CP")+COUNTIF(B105:BT105,"X")</f>
        <v>1</v>
      </c>
      <c r="BZ105" s="8">
        <f>COUNT(B105:BT105)+COUNTIF(B105:BT105,"CW")+COUNTIF(B105:BT105,"CP")+COUNTIF(B105:BT105,"X")</f>
        <v>1</v>
      </c>
      <c r="CA105" s="52" t="str">
        <f t="shared" si="14"/>
        <v>ü</v>
      </c>
      <c r="CB105" s="5"/>
      <c r="CD105" s="16">
        <f>MAX(B105:AW105)</f>
        <v>0</v>
      </c>
      <c r="CE105" s="1">
        <f>COUNT(B105:AW105)</f>
        <v>0</v>
      </c>
      <c r="CF105" s="1">
        <f>SUM(B105:AW105)</f>
        <v>0</v>
      </c>
      <c r="CG105" s="17"/>
      <c r="CH105" s="5" t="b">
        <f t="shared" si="11"/>
        <v>0</v>
      </c>
      <c r="CI105">
        <f t="shared" si="16"/>
        <v>0</v>
      </c>
      <c r="CJ105" s="17"/>
      <c r="CK105" s="18" t="b">
        <f t="shared" si="13"/>
        <v>0</v>
      </c>
    </row>
    <row r="106" spans="1:89">
      <c r="A106" s="43" t="s">
        <v>177</v>
      </c>
      <c r="B106" s="8"/>
      <c r="C106" s="8"/>
      <c r="D106" s="8"/>
      <c r="E106" s="8"/>
      <c r="F106" s="8"/>
      <c r="G106" s="8"/>
      <c r="H106" s="8"/>
      <c r="I106" s="8"/>
      <c r="J106" s="8">
        <v>1</v>
      </c>
      <c r="K106" s="8"/>
      <c r="L106" s="8" t="s">
        <v>350</v>
      </c>
      <c r="M106" s="8"/>
      <c r="N106" s="8"/>
      <c r="O106" s="8">
        <v>1</v>
      </c>
      <c r="P106" s="8"/>
      <c r="Q106" s="8"/>
      <c r="R106" s="8"/>
      <c r="S106" s="8"/>
      <c r="T106" s="8"/>
      <c r="U106" s="8"/>
      <c r="V106" s="8"/>
      <c r="W106" s="8"/>
      <c r="X106" s="8"/>
      <c r="Y106" s="8"/>
      <c r="Z106" s="8"/>
      <c r="AA106" s="8">
        <v>1</v>
      </c>
      <c r="AB106" s="8"/>
      <c r="AC106" s="8"/>
      <c r="AD106" s="8"/>
      <c r="AE106" s="8"/>
      <c r="AF106" s="8"/>
      <c r="AG106" s="8">
        <v>1</v>
      </c>
      <c r="AH106" s="8"/>
      <c r="AI106" s="8"/>
      <c r="AJ106" s="8"/>
      <c r="AK106" s="8"/>
      <c r="AL106" s="8"/>
      <c r="AM106" s="8"/>
      <c r="AN106" s="8"/>
      <c r="AO106" s="8"/>
      <c r="AQ106" s="8"/>
      <c r="AR106" s="8">
        <v>1</v>
      </c>
      <c r="AS106" s="8"/>
      <c r="AT106" s="8"/>
      <c r="AU106" s="8"/>
      <c r="AV106" s="8"/>
      <c r="AW106" s="8" t="s">
        <v>350</v>
      </c>
      <c r="AX106" s="8"/>
      <c r="AY106" s="8"/>
      <c r="AZ106" s="8"/>
      <c r="BA106" s="8"/>
      <c r="BB106" s="8"/>
      <c r="BC106" s="8"/>
      <c r="BD106" s="30"/>
      <c r="BE106" s="8"/>
      <c r="BF106" s="30"/>
      <c r="BG106" s="8"/>
      <c r="BH106" s="8"/>
      <c r="BI106" s="8"/>
      <c r="BJ106" s="30" t="s">
        <v>55</v>
      </c>
      <c r="BK106" s="8"/>
      <c r="BL106" s="8"/>
      <c r="BM106" s="82" t="s">
        <v>272</v>
      </c>
      <c r="BN106" s="8"/>
      <c r="BO106" s="8"/>
      <c r="BP106" s="8"/>
      <c r="BQ106" s="8"/>
      <c r="BR106" s="8">
        <v>1</v>
      </c>
      <c r="BS106" s="8"/>
      <c r="BT106" s="8"/>
      <c r="BU106" s="8"/>
      <c r="BW106" s="8">
        <f>SUM(B106:BT106)</f>
        <v>6</v>
      </c>
      <c r="BX106" s="8">
        <f>COUNT(B106:BT106)</f>
        <v>6</v>
      </c>
      <c r="BY106" s="8">
        <f>COUNTIF(B106:BT106,"CW")+COUNTIF(B106:BT106,"CP")+COUNTIF(B106:BT106,"X")</f>
        <v>4</v>
      </c>
      <c r="BZ106" s="8">
        <f>COUNT(B106:BT106)+COUNTIF(B106:BT106,"CW")+COUNTIF(B106:BT106,"CP")+COUNTIF(B106:BT106,"X")</f>
        <v>10</v>
      </c>
      <c r="CA106" s="52" t="str">
        <f t="shared" si="14"/>
        <v xml:space="preserve"> </v>
      </c>
      <c r="CB106" s="5"/>
      <c r="CC106" s="5"/>
      <c r="CD106" s="16">
        <f>MAX(B106:AW106)</f>
        <v>1</v>
      </c>
      <c r="CE106" s="1">
        <f>COUNT(B106:AW106)</f>
        <v>5</v>
      </c>
      <c r="CF106" s="1">
        <f>SUM(B106:AW106)</f>
        <v>5</v>
      </c>
      <c r="CG106" s="17"/>
      <c r="CH106" s="5">
        <f t="shared" si="11"/>
        <v>1</v>
      </c>
      <c r="CI106">
        <f t="shared" si="16"/>
        <v>1</v>
      </c>
      <c r="CJ106" s="17"/>
      <c r="CK106" s="18">
        <f t="shared" si="13"/>
        <v>1</v>
      </c>
    </row>
    <row r="107" spans="1:89">
      <c r="A107" s="43" t="s">
        <v>178</v>
      </c>
      <c r="B107" s="8"/>
      <c r="C107" s="8"/>
      <c r="D107" s="8"/>
      <c r="E107" s="8"/>
      <c r="F107" s="8"/>
      <c r="G107" s="8"/>
      <c r="H107" s="8"/>
      <c r="I107" s="8"/>
      <c r="J107" s="8"/>
      <c r="K107" s="8"/>
      <c r="L107" s="8"/>
      <c r="M107" s="8"/>
      <c r="N107" s="8"/>
      <c r="O107" s="8"/>
      <c r="P107" s="8"/>
      <c r="Q107" s="8"/>
      <c r="R107" s="8"/>
      <c r="S107" s="8"/>
      <c r="T107" s="8">
        <v>1</v>
      </c>
      <c r="U107" s="8" t="s">
        <v>54</v>
      </c>
      <c r="V107" s="8"/>
      <c r="W107" s="8"/>
      <c r="X107" s="8"/>
      <c r="Y107" s="8"/>
      <c r="Z107" s="8"/>
      <c r="AA107" s="8"/>
      <c r="AB107" s="8"/>
      <c r="AC107" s="8">
        <v>1</v>
      </c>
      <c r="AD107" s="8"/>
      <c r="AE107" s="8"/>
      <c r="AF107" s="8"/>
      <c r="AG107" s="8"/>
      <c r="AH107" s="8"/>
      <c r="AI107" s="8"/>
      <c r="AJ107" s="8"/>
      <c r="AK107" s="8"/>
      <c r="AL107" s="8"/>
      <c r="AM107" s="8"/>
      <c r="AN107" s="8"/>
      <c r="AO107" s="8"/>
      <c r="AP107" s="8" t="s">
        <v>350</v>
      </c>
      <c r="AQ107" s="8"/>
      <c r="AR107" s="8"/>
      <c r="AS107" s="8"/>
      <c r="AT107" s="8"/>
      <c r="AU107" s="8"/>
      <c r="AV107" s="8"/>
      <c r="AW107" s="43"/>
      <c r="AX107" s="43"/>
      <c r="AY107" s="8" t="s">
        <v>55</v>
      </c>
      <c r="AZ107" s="43"/>
      <c r="BA107" s="43"/>
      <c r="BB107" s="43"/>
      <c r="BC107" s="8">
        <v>1</v>
      </c>
      <c r="BD107" s="8"/>
      <c r="BE107" s="8"/>
      <c r="BF107" s="8"/>
      <c r="BG107" s="8"/>
      <c r="BH107" s="8"/>
      <c r="BI107" s="8"/>
      <c r="BJ107" s="8"/>
      <c r="BK107" s="8"/>
      <c r="BL107" s="8"/>
      <c r="BM107" s="8"/>
      <c r="BN107" s="8"/>
      <c r="BO107" s="8"/>
      <c r="BP107" s="8"/>
      <c r="BQ107" s="8"/>
      <c r="BR107" s="8"/>
      <c r="BS107" s="8"/>
      <c r="BT107" s="8"/>
      <c r="BU107" s="43"/>
      <c r="BW107" s="8">
        <f>SUM(B107:BT107)</f>
        <v>3</v>
      </c>
      <c r="BX107" s="8">
        <f>COUNT(B107:BT107)</f>
        <v>3</v>
      </c>
      <c r="BY107" s="8">
        <f>COUNTIF(B107:BT107,"CW")+COUNTIF(B107:BT107,"CP")+COUNTIF(B107:BT107,"X")</f>
        <v>2</v>
      </c>
      <c r="BZ107" s="8">
        <f>COUNT(B107:BT107)+COUNTIF(B107:BT107,"CW")+COUNTIF(B107:BT107,"CP")+COUNTIF(B107:BT107,"X")</f>
        <v>5</v>
      </c>
      <c r="CA107" s="52" t="str">
        <f t="shared" si="14"/>
        <v xml:space="preserve"> </v>
      </c>
      <c r="CB107" s="5"/>
      <c r="CD107" s="16">
        <f>MAX(B107:AW107)</f>
        <v>1</v>
      </c>
      <c r="CE107" s="1">
        <f>COUNT(B107:AW107)</f>
        <v>2</v>
      </c>
      <c r="CF107" s="1">
        <f>SUM(B107:AW107)</f>
        <v>2</v>
      </c>
      <c r="CG107" s="17"/>
      <c r="CH107" s="5">
        <f t="shared" si="11"/>
        <v>1</v>
      </c>
      <c r="CI107">
        <f t="shared" si="16"/>
        <v>0</v>
      </c>
      <c r="CJ107" s="17"/>
      <c r="CK107" s="18" t="b">
        <f t="shared" si="13"/>
        <v>0</v>
      </c>
    </row>
    <row r="108" spans="1:89">
      <c r="A108" s="43" t="s">
        <v>244</v>
      </c>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t="s">
        <v>350</v>
      </c>
      <c r="AE108" s="8"/>
      <c r="AF108" s="8"/>
      <c r="AG108" s="8"/>
      <c r="AH108" s="8"/>
      <c r="AI108" s="8"/>
      <c r="AJ108" s="8"/>
      <c r="AK108" s="8"/>
      <c r="AL108" s="8"/>
      <c r="AM108" s="8"/>
      <c r="AN108" s="8"/>
      <c r="AO108" s="8"/>
      <c r="AQ108" s="8"/>
      <c r="AR108" s="8"/>
      <c r="AS108" s="8"/>
      <c r="AT108" s="8"/>
      <c r="AU108" s="8"/>
      <c r="AV108" s="8"/>
      <c r="AW108" s="43"/>
      <c r="AX108" s="43"/>
      <c r="AY108" s="43"/>
      <c r="AZ108" s="43"/>
      <c r="BA108" s="43"/>
      <c r="BB108" s="43"/>
      <c r="BC108" s="8"/>
      <c r="BD108" s="43"/>
      <c r="BE108" s="43"/>
      <c r="BF108" s="43"/>
      <c r="BG108" s="43"/>
      <c r="BH108" s="43"/>
      <c r="BI108" s="43"/>
      <c r="BJ108" s="43"/>
      <c r="BK108" s="43"/>
      <c r="BL108" s="43"/>
      <c r="BM108" s="8"/>
      <c r="BN108" s="8"/>
      <c r="BO108" s="8">
        <v>1</v>
      </c>
      <c r="BP108" s="8"/>
      <c r="BQ108" s="8">
        <v>1</v>
      </c>
      <c r="BR108" s="8"/>
      <c r="BS108" s="8"/>
      <c r="BT108" s="8"/>
      <c r="BU108" s="43"/>
      <c r="BW108" s="8">
        <f>SUM(B108:BT108)</f>
        <v>2</v>
      </c>
      <c r="BX108" s="8">
        <f>COUNT(B108:BT108)</f>
        <v>2</v>
      </c>
      <c r="BY108" s="8">
        <f>COUNTIF(B108:BT108,"CW")+COUNTIF(B108:BT108,"CP")+COUNTIF(B108:BT108,"X")</f>
        <v>1</v>
      </c>
      <c r="BZ108" s="8">
        <f>COUNT(B108:BT108)+COUNTIF(B108:BT108,"CW")+COUNTIF(B108:BT108,"CP")+COUNTIF(B108:BT108,"X")</f>
        <v>3</v>
      </c>
      <c r="CA108" s="52" t="str">
        <f t="shared" si="14"/>
        <v xml:space="preserve"> </v>
      </c>
      <c r="CB108" s="5"/>
      <c r="CD108" s="16">
        <f>MAX(B108:AW108)</f>
        <v>0</v>
      </c>
      <c r="CE108" s="1">
        <f>COUNT(B108:AW108)</f>
        <v>0</v>
      </c>
      <c r="CF108" s="1">
        <f>SUM(B108:AW108)</f>
        <v>0</v>
      </c>
      <c r="CG108" s="17"/>
      <c r="CH108" s="5" t="b">
        <f t="shared" si="11"/>
        <v>0</v>
      </c>
      <c r="CI108">
        <f t="shared" si="16"/>
        <v>0</v>
      </c>
      <c r="CJ108" s="17"/>
      <c r="CK108" s="18" t="b">
        <f t="shared" si="13"/>
        <v>0</v>
      </c>
    </row>
    <row r="109" spans="1:89">
      <c r="A109" s="43" t="s">
        <v>179</v>
      </c>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v>1</v>
      </c>
      <c r="AK109" s="8"/>
      <c r="AL109" s="8"/>
      <c r="AM109" s="8"/>
      <c r="AN109" s="8"/>
      <c r="AO109" s="8"/>
      <c r="AQ109" s="8"/>
      <c r="AR109" s="8"/>
      <c r="AS109" s="8"/>
      <c r="AT109" s="8"/>
      <c r="AU109" s="8"/>
      <c r="AV109" s="8"/>
      <c r="AW109" s="43"/>
      <c r="AX109" s="43"/>
      <c r="AY109" s="43"/>
      <c r="AZ109" s="43"/>
      <c r="BA109" s="43"/>
      <c r="BB109" s="43"/>
      <c r="BC109" s="8"/>
      <c r="BD109" s="43"/>
      <c r="BE109" s="43"/>
      <c r="BF109" s="43"/>
      <c r="BG109" s="43"/>
      <c r="BH109" s="43"/>
      <c r="BI109" s="43"/>
      <c r="BJ109" s="43"/>
      <c r="BK109" s="43"/>
      <c r="BL109" s="43"/>
      <c r="BM109" s="8"/>
      <c r="BN109" s="8"/>
      <c r="BO109" s="8"/>
      <c r="BP109" s="8"/>
      <c r="BQ109" s="8"/>
      <c r="BR109" s="8"/>
      <c r="BS109" s="8"/>
      <c r="BT109" s="8"/>
      <c r="BU109" s="43"/>
      <c r="BW109" s="8">
        <f>SUM(B109:BT109)</f>
        <v>1</v>
      </c>
      <c r="BX109" s="8">
        <f>COUNT(B109:BT109)</f>
        <v>1</v>
      </c>
      <c r="BY109" s="8">
        <f>COUNTIF(B109:BT109,"CW")+COUNTIF(B109:BT109,"CP")+COUNTIF(B109:BT109,"X")</f>
        <v>0</v>
      </c>
      <c r="BZ109" s="8">
        <f>COUNT(B109:BT109)+COUNTIF(B109:BT109,"CW")+COUNTIF(B109:BT109,"CP")+COUNTIF(B109:BT109,"X")</f>
        <v>1</v>
      </c>
      <c r="CA109" s="52" t="str">
        <f t="shared" si="14"/>
        <v xml:space="preserve"> </v>
      </c>
      <c r="CB109" s="5"/>
      <c r="CD109" s="16">
        <f>MAX(B109:AW109)</f>
        <v>1</v>
      </c>
      <c r="CE109" s="1">
        <f>COUNT(B109:AW109)</f>
        <v>1</v>
      </c>
      <c r="CF109" s="1">
        <f>SUM(B109:AW109)</f>
        <v>1</v>
      </c>
      <c r="CG109" s="17"/>
      <c r="CH109" s="5">
        <f t="shared" si="11"/>
        <v>1</v>
      </c>
      <c r="CI109">
        <f t="shared" si="16"/>
        <v>0</v>
      </c>
      <c r="CJ109" s="17"/>
      <c r="CK109" s="18" t="b">
        <f t="shared" si="13"/>
        <v>0</v>
      </c>
    </row>
    <row r="110" spans="1:89">
      <c r="A110" s="43" t="s">
        <v>180</v>
      </c>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t="s">
        <v>350</v>
      </c>
      <c r="AQ110" s="8"/>
      <c r="AR110" s="8">
        <v>1</v>
      </c>
      <c r="AS110" s="8"/>
      <c r="AT110" s="8"/>
      <c r="AU110" s="8"/>
      <c r="AV110" s="8">
        <v>1</v>
      </c>
      <c r="AW110" s="43"/>
      <c r="AX110" s="8"/>
      <c r="AY110" s="8"/>
      <c r="AZ110" s="8">
        <v>1</v>
      </c>
      <c r="BA110" s="8">
        <v>5</v>
      </c>
      <c r="BB110" s="8"/>
      <c r="BC110" s="8">
        <v>1</v>
      </c>
      <c r="BD110" s="8"/>
      <c r="BE110" s="8">
        <v>2</v>
      </c>
      <c r="BF110" s="8"/>
      <c r="BG110" s="8"/>
      <c r="BH110" s="8">
        <v>9</v>
      </c>
      <c r="BI110" s="8">
        <v>1</v>
      </c>
      <c r="BJ110" s="8">
        <v>1</v>
      </c>
      <c r="BK110" s="8">
        <v>1</v>
      </c>
      <c r="BL110" s="8"/>
      <c r="BM110" s="82" t="s">
        <v>272</v>
      </c>
      <c r="BN110" s="8"/>
      <c r="BO110" s="8">
        <v>1</v>
      </c>
      <c r="BP110" s="8">
        <v>1</v>
      </c>
      <c r="BQ110" s="8">
        <v>2</v>
      </c>
      <c r="BR110" s="8"/>
      <c r="BS110" s="8"/>
      <c r="BT110" s="8"/>
      <c r="BU110" s="43"/>
      <c r="BW110" s="8">
        <f>SUM(B110:BT110)</f>
        <v>27</v>
      </c>
      <c r="BX110" s="8">
        <f>COUNT(B110:BT110)</f>
        <v>13</v>
      </c>
      <c r="BY110" s="8">
        <f>COUNTIF(B110:BT110,"CW")+COUNTIF(B110:BT110,"CP")+COUNTIF(B110:BT110,"X")</f>
        <v>2</v>
      </c>
      <c r="BZ110" s="8">
        <f>COUNT(B110:BT110)+COUNTIF(B110:BT110,"CW")+COUNTIF(B110:BT110,"CP")+COUNTIF(B110:BT110,"X")</f>
        <v>15</v>
      </c>
      <c r="CA110" s="52" t="str">
        <f t="shared" si="14"/>
        <v xml:space="preserve"> </v>
      </c>
      <c r="CB110" s="5"/>
      <c r="CD110" s="16">
        <f>MAX(B110:AW110)</f>
        <v>1</v>
      </c>
      <c r="CE110" s="1">
        <f>COUNT(B110:AW110)</f>
        <v>2</v>
      </c>
      <c r="CF110" s="1">
        <f>SUM(B110:AW110)</f>
        <v>2</v>
      </c>
      <c r="CG110" s="17"/>
      <c r="CH110" s="5">
        <f t="shared" si="11"/>
        <v>1</v>
      </c>
      <c r="CI110">
        <f t="shared" si="16"/>
        <v>2</v>
      </c>
      <c r="CJ110" s="17"/>
      <c r="CK110" s="18">
        <f t="shared" si="13"/>
        <v>1</v>
      </c>
    </row>
    <row r="111" spans="1:89">
      <c r="A111" s="43" t="s">
        <v>181</v>
      </c>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v>1</v>
      </c>
      <c r="AH111" s="8"/>
      <c r="AI111" s="8"/>
      <c r="AJ111" s="8"/>
      <c r="AK111" s="8"/>
      <c r="AL111" s="8"/>
      <c r="AM111" s="8"/>
      <c r="AN111" s="8"/>
      <c r="AO111" s="8"/>
      <c r="AQ111" s="8"/>
      <c r="AR111" s="8"/>
      <c r="AS111" s="8"/>
      <c r="AT111" s="8"/>
      <c r="AU111" s="8"/>
      <c r="AV111" s="8"/>
      <c r="AW111" s="43"/>
      <c r="AX111" s="43"/>
      <c r="AY111" s="43"/>
      <c r="AZ111" s="43"/>
      <c r="BA111" s="43"/>
      <c r="BB111" s="43"/>
      <c r="BC111" s="43"/>
      <c r="BD111" s="43"/>
      <c r="BE111" s="43"/>
      <c r="BF111" s="43"/>
      <c r="BG111" s="43"/>
      <c r="BH111" s="43"/>
      <c r="BI111" s="43"/>
      <c r="BJ111" s="43"/>
      <c r="BK111" s="43"/>
      <c r="BL111" s="43"/>
      <c r="BM111" s="8">
        <v>1</v>
      </c>
      <c r="BN111" s="8"/>
      <c r="BO111" s="8"/>
      <c r="BP111" s="8"/>
      <c r="BQ111" s="8"/>
      <c r="BR111" s="8"/>
      <c r="BS111" s="8"/>
      <c r="BT111" s="8"/>
      <c r="BU111" s="43"/>
      <c r="BW111" s="8">
        <f>SUM(B111:BT111)</f>
        <v>2</v>
      </c>
      <c r="BX111" s="8">
        <f>COUNT(B111:BT111)</f>
        <v>2</v>
      </c>
      <c r="BY111" s="8">
        <f>COUNTIF(B111:BT111,"CW")+COUNTIF(B111:BT111,"CP")+COUNTIF(B111:BT111,"X")</f>
        <v>0</v>
      </c>
      <c r="BZ111" s="8">
        <f>COUNT(B111:BT111)+COUNTIF(B111:BT111,"CW")+COUNTIF(B111:BT111,"CP")+COUNTIF(B111:BT111,"X")</f>
        <v>2</v>
      </c>
      <c r="CA111" s="52" t="str">
        <f t="shared" si="14"/>
        <v xml:space="preserve"> </v>
      </c>
      <c r="CB111" s="5"/>
      <c r="CD111" s="16">
        <f>MAX(B111:AW111)</f>
        <v>1</v>
      </c>
      <c r="CE111" s="1">
        <f>COUNT(B111:AW111)</f>
        <v>1</v>
      </c>
      <c r="CF111" s="1">
        <f>SUM(B111:AW111)</f>
        <v>1</v>
      </c>
      <c r="CG111" s="17"/>
      <c r="CH111" s="5">
        <f t="shared" ref="CH111:CH162" si="17">IF(CF111&gt;0,1)</f>
        <v>1</v>
      </c>
      <c r="CI111">
        <f t="shared" si="16"/>
        <v>0</v>
      </c>
      <c r="CJ111" s="17"/>
      <c r="CK111" s="18" t="b">
        <f t="shared" ref="CK111:CK162" si="18">IF(CI111&gt;0,1)</f>
        <v>0</v>
      </c>
    </row>
    <row r="112" spans="1:89">
      <c r="A112" s="43" t="s">
        <v>182</v>
      </c>
      <c r="B112" s="8"/>
      <c r="C112" s="8"/>
      <c r="D112" s="8"/>
      <c r="E112" s="8"/>
      <c r="F112" s="8">
        <v>8</v>
      </c>
      <c r="G112" s="8">
        <v>10</v>
      </c>
      <c r="H112" s="8">
        <v>15</v>
      </c>
      <c r="I112" s="8">
        <v>23</v>
      </c>
      <c r="J112" s="8">
        <v>36</v>
      </c>
      <c r="K112" s="8">
        <v>26</v>
      </c>
      <c r="L112" s="8">
        <v>23</v>
      </c>
      <c r="M112" s="8">
        <v>24</v>
      </c>
      <c r="N112" s="8">
        <v>19</v>
      </c>
      <c r="O112" s="8">
        <v>20</v>
      </c>
      <c r="P112" s="8">
        <v>17</v>
      </c>
      <c r="Q112" s="8">
        <v>22</v>
      </c>
      <c r="R112" s="8">
        <v>18</v>
      </c>
      <c r="S112" s="8">
        <v>24</v>
      </c>
      <c r="T112" s="8">
        <v>31</v>
      </c>
      <c r="U112" s="8">
        <v>26</v>
      </c>
      <c r="V112" s="8">
        <v>22</v>
      </c>
      <c r="W112" s="8">
        <v>26</v>
      </c>
      <c r="X112" s="8">
        <v>20</v>
      </c>
      <c r="Y112" s="8">
        <v>3</v>
      </c>
      <c r="Z112" s="8">
        <v>18</v>
      </c>
      <c r="AA112" s="8">
        <v>15</v>
      </c>
      <c r="AB112" s="8">
        <v>9</v>
      </c>
      <c r="AC112" s="8">
        <v>23</v>
      </c>
      <c r="AD112" s="8">
        <v>22</v>
      </c>
      <c r="AE112" s="8">
        <v>18</v>
      </c>
      <c r="AF112" s="8">
        <v>17</v>
      </c>
      <c r="AG112" s="8">
        <v>16</v>
      </c>
      <c r="AH112" s="8">
        <v>21</v>
      </c>
      <c r="AI112" s="8">
        <v>15</v>
      </c>
      <c r="AJ112" s="8">
        <v>14</v>
      </c>
      <c r="AK112" s="8">
        <v>18</v>
      </c>
      <c r="AL112" s="8">
        <v>18</v>
      </c>
      <c r="AM112" s="8">
        <v>12</v>
      </c>
      <c r="AN112" s="8">
        <v>22</v>
      </c>
      <c r="AO112" s="8">
        <v>31</v>
      </c>
      <c r="AP112" s="8">
        <v>19</v>
      </c>
      <c r="AQ112" s="8">
        <v>34</v>
      </c>
      <c r="AR112" s="8">
        <v>63</v>
      </c>
      <c r="AS112" s="8">
        <v>35</v>
      </c>
      <c r="AT112" s="8">
        <v>33</v>
      </c>
      <c r="AU112" s="8">
        <v>12</v>
      </c>
      <c r="AV112" s="8">
        <v>6</v>
      </c>
      <c r="AW112" s="8">
        <v>40</v>
      </c>
      <c r="AX112" s="8">
        <v>34</v>
      </c>
      <c r="AY112" s="8">
        <v>28</v>
      </c>
      <c r="AZ112" s="8">
        <v>13</v>
      </c>
      <c r="BA112" s="8">
        <v>12</v>
      </c>
      <c r="BB112" s="8">
        <v>9</v>
      </c>
      <c r="BC112" s="8">
        <v>34</v>
      </c>
      <c r="BD112" s="8">
        <v>5</v>
      </c>
      <c r="BE112" s="8">
        <v>18</v>
      </c>
      <c r="BF112" s="8">
        <v>20</v>
      </c>
      <c r="BG112" s="8">
        <v>26</v>
      </c>
      <c r="BH112" s="8">
        <v>50</v>
      </c>
      <c r="BI112" s="8">
        <v>55</v>
      </c>
      <c r="BJ112" s="8">
        <v>16</v>
      </c>
      <c r="BK112" s="8">
        <v>41</v>
      </c>
      <c r="BL112" s="8">
        <v>16</v>
      </c>
      <c r="BM112" s="8">
        <v>55</v>
      </c>
      <c r="BN112" s="8">
        <v>63</v>
      </c>
      <c r="BO112" s="8">
        <v>65</v>
      </c>
      <c r="BP112" s="8">
        <v>24</v>
      </c>
      <c r="BQ112" s="8">
        <v>75</v>
      </c>
      <c r="BR112" s="8">
        <v>39</v>
      </c>
      <c r="BS112" s="8">
        <v>38</v>
      </c>
      <c r="BT112" s="8">
        <v>14</v>
      </c>
      <c r="BU112" s="8"/>
      <c r="BW112" s="8">
        <f>SUM(B112:BT112)</f>
        <v>1694</v>
      </c>
      <c r="BX112" s="8">
        <f>COUNT(B112:BT112)</f>
        <v>67</v>
      </c>
      <c r="BY112" s="8">
        <f>COUNTIF(B112:BT112,"CW")+COUNTIF(B112:BT112,"CP")+COUNTIF(B112:BT112,"X")</f>
        <v>0</v>
      </c>
      <c r="BZ112" s="8">
        <f>COUNT(B112:BT112)+COUNTIF(B112:BT112,"CW")+COUNTIF(B112:BT112,"CP")+COUNTIF(B112:BT112,"X")</f>
        <v>67</v>
      </c>
      <c r="CA112" s="52" t="str">
        <f t="shared" si="14"/>
        <v xml:space="preserve"> </v>
      </c>
      <c r="CB112" s="5"/>
      <c r="CC112" s="5"/>
      <c r="CD112" s="16">
        <f>MAX(B112:AW112)</f>
        <v>63</v>
      </c>
      <c r="CE112" s="1">
        <f>COUNT(B112:AW112)</f>
        <v>44</v>
      </c>
      <c r="CF112" s="1">
        <f>SUM(B112:AW112)</f>
        <v>944</v>
      </c>
      <c r="CG112" s="17"/>
      <c r="CH112" s="5">
        <f t="shared" si="17"/>
        <v>1</v>
      </c>
      <c r="CI112">
        <f t="shared" si="16"/>
        <v>267</v>
      </c>
      <c r="CJ112" s="17"/>
      <c r="CK112" s="18">
        <f t="shared" si="18"/>
        <v>1</v>
      </c>
    </row>
    <row r="113" spans="1:89">
      <c r="A113" s="43" t="s">
        <v>183</v>
      </c>
      <c r="B113" s="8" t="s">
        <v>350</v>
      </c>
      <c r="C113" s="8"/>
      <c r="D113" s="8"/>
      <c r="E113" s="8"/>
      <c r="F113" s="8">
        <v>3</v>
      </c>
      <c r="G113" s="8">
        <v>2</v>
      </c>
      <c r="H113" s="8">
        <v>4</v>
      </c>
      <c r="I113" s="8">
        <v>9</v>
      </c>
      <c r="J113" s="8">
        <v>11</v>
      </c>
      <c r="K113" s="8">
        <v>8</v>
      </c>
      <c r="L113" s="8">
        <v>13</v>
      </c>
      <c r="M113" s="8">
        <v>9</v>
      </c>
      <c r="N113" s="8">
        <v>8</v>
      </c>
      <c r="O113" s="8">
        <v>8</v>
      </c>
      <c r="P113" s="8">
        <v>15</v>
      </c>
      <c r="Q113" s="8">
        <v>10</v>
      </c>
      <c r="R113" s="8">
        <v>9</v>
      </c>
      <c r="S113" s="8">
        <v>5</v>
      </c>
      <c r="T113" s="8">
        <v>5</v>
      </c>
      <c r="U113" s="8">
        <v>7</v>
      </c>
      <c r="V113" s="8">
        <v>6</v>
      </c>
      <c r="W113" s="8">
        <v>19</v>
      </c>
      <c r="X113" s="8">
        <v>10</v>
      </c>
      <c r="Y113" s="8">
        <v>8</v>
      </c>
      <c r="Z113" s="8">
        <v>14</v>
      </c>
      <c r="AA113" s="8">
        <v>7</v>
      </c>
      <c r="AB113" s="8">
        <v>3</v>
      </c>
      <c r="AC113" s="8">
        <v>16</v>
      </c>
      <c r="AD113" s="8">
        <v>9</v>
      </c>
      <c r="AE113" s="8">
        <v>8</v>
      </c>
      <c r="AF113" s="8">
        <v>6</v>
      </c>
      <c r="AG113" s="8">
        <v>8</v>
      </c>
      <c r="AH113" s="8">
        <v>15</v>
      </c>
      <c r="AI113" s="8">
        <v>10</v>
      </c>
      <c r="AJ113" s="8">
        <v>10</v>
      </c>
      <c r="AK113" s="8">
        <v>5</v>
      </c>
      <c r="AL113" s="8">
        <v>14</v>
      </c>
      <c r="AM113" s="8">
        <v>4</v>
      </c>
      <c r="AN113" s="8">
        <v>7</v>
      </c>
      <c r="AO113" s="8">
        <v>15</v>
      </c>
      <c r="AP113" s="8">
        <v>11</v>
      </c>
      <c r="AQ113" s="8">
        <v>13</v>
      </c>
      <c r="AR113" s="8">
        <v>30</v>
      </c>
      <c r="AS113" s="8">
        <v>18</v>
      </c>
      <c r="AT113" s="8">
        <v>29</v>
      </c>
      <c r="AU113" s="8">
        <v>8</v>
      </c>
      <c r="AV113" s="8">
        <v>9</v>
      </c>
      <c r="AW113" s="8">
        <v>29</v>
      </c>
      <c r="AX113" s="8">
        <v>26</v>
      </c>
      <c r="AY113" s="8">
        <v>10</v>
      </c>
      <c r="AZ113" s="8">
        <v>11</v>
      </c>
      <c r="BA113" s="8">
        <v>16</v>
      </c>
      <c r="BB113" s="8">
        <v>8</v>
      </c>
      <c r="BC113" s="8">
        <v>24</v>
      </c>
      <c r="BD113" s="8">
        <v>8</v>
      </c>
      <c r="BE113" s="8">
        <v>17</v>
      </c>
      <c r="BF113" s="8">
        <v>18</v>
      </c>
      <c r="BG113" s="8">
        <v>26</v>
      </c>
      <c r="BH113" s="8">
        <v>24</v>
      </c>
      <c r="BI113" s="8">
        <v>33</v>
      </c>
      <c r="BJ113" s="8">
        <v>18</v>
      </c>
      <c r="BK113" s="8">
        <v>13</v>
      </c>
      <c r="BL113" s="8">
        <v>15</v>
      </c>
      <c r="BM113" s="8">
        <v>32</v>
      </c>
      <c r="BN113" s="8">
        <v>21</v>
      </c>
      <c r="BO113" s="8">
        <v>36</v>
      </c>
      <c r="BP113" s="8">
        <v>14</v>
      </c>
      <c r="BQ113" s="8">
        <v>29</v>
      </c>
      <c r="BR113" s="8">
        <v>14</v>
      </c>
      <c r="BS113" s="8">
        <v>16</v>
      </c>
      <c r="BT113" s="8">
        <v>9</v>
      </c>
      <c r="BU113" s="8"/>
      <c r="BW113" s="8">
        <f>SUM(B113:BT113)</f>
        <v>905</v>
      </c>
      <c r="BX113" s="8">
        <f>COUNT(B113:BT113)</f>
        <v>67</v>
      </c>
      <c r="BY113" s="8">
        <f>COUNTIF(B113:BT113,"CW")+COUNTIF(B113:BT113,"CP")+COUNTIF(B113:BT113,"X")</f>
        <v>1</v>
      </c>
      <c r="BZ113" s="8">
        <f>COUNT(B113:BT113)+COUNTIF(B113:BT113,"CW")+COUNTIF(B113:BT113,"CP")+COUNTIF(B113:BT113,"X")</f>
        <v>68</v>
      </c>
      <c r="CA113" s="52" t="str">
        <f t="shared" si="14"/>
        <v xml:space="preserve"> </v>
      </c>
      <c r="CB113" s="5"/>
      <c r="CC113" s="5"/>
      <c r="CD113" s="16">
        <f>MAX(B113:AW113)</f>
        <v>30</v>
      </c>
      <c r="CE113" s="1">
        <f>COUNT(B113:AW113)</f>
        <v>44</v>
      </c>
      <c r="CF113" s="1">
        <f>SUM(B113:AW113)</f>
        <v>467</v>
      </c>
      <c r="CG113" s="17"/>
      <c r="CH113" s="5">
        <f t="shared" si="17"/>
        <v>1</v>
      </c>
      <c r="CI113">
        <f t="shared" si="16"/>
        <v>144</v>
      </c>
      <c r="CJ113" s="17"/>
      <c r="CK113" s="18">
        <f t="shared" si="18"/>
        <v>1</v>
      </c>
    </row>
    <row r="114" spans="1:89">
      <c r="A114" s="43" t="s">
        <v>184</v>
      </c>
      <c r="B114" s="8"/>
      <c r="C114" s="8"/>
      <c r="D114" s="8"/>
      <c r="E114" s="8"/>
      <c r="F114" s="8"/>
      <c r="G114" s="8"/>
      <c r="H114" s="8"/>
      <c r="I114" s="8"/>
      <c r="J114" s="8"/>
      <c r="K114" s="8"/>
      <c r="L114" s="8"/>
      <c r="M114" s="8">
        <v>1</v>
      </c>
      <c r="N114" s="8"/>
      <c r="O114" s="8"/>
      <c r="P114" s="8"/>
      <c r="Q114" s="8"/>
      <c r="R114" s="8"/>
      <c r="S114" s="8"/>
      <c r="T114" s="8">
        <v>1</v>
      </c>
      <c r="U114" s="8"/>
      <c r="V114" s="8"/>
      <c r="W114" s="8"/>
      <c r="X114" s="8"/>
      <c r="Y114" s="8"/>
      <c r="Z114" s="8"/>
      <c r="AA114" s="8"/>
      <c r="AB114" s="8"/>
      <c r="AC114" s="8"/>
      <c r="AD114" s="8"/>
      <c r="AE114" s="8"/>
      <c r="AF114" s="8"/>
      <c r="AG114" s="8"/>
      <c r="AH114" s="8"/>
      <c r="AI114" s="8"/>
      <c r="AJ114" s="8"/>
      <c r="AK114" s="8"/>
      <c r="AL114" s="8"/>
      <c r="AM114" s="8"/>
      <c r="AN114" s="8"/>
      <c r="AO114" s="8"/>
      <c r="AQ114" s="8"/>
      <c r="AR114" s="8"/>
      <c r="AS114" s="8"/>
      <c r="AT114" s="8"/>
      <c r="AU114" s="8"/>
      <c r="AV114" s="8"/>
      <c r="AW114" s="43"/>
      <c r="AX114" s="43"/>
      <c r="AY114" s="43"/>
      <c r="AZ114" s="43"/>
      <c r="BA114" s="43"/>
      <c r="BB114" s="43"/>
      <c r="BC114" s="8"/>
      <c r="BD114" s="43"/>
      <c r="BE114" s="43"/>
      <c r="BF114" s="43"/>
      <c r="BG114" s="43"/>
      <c r="BH114" s="43"/>
      <c r="BI114" s="43"/>
      <c r="BJ114" s="43"/>
      <c r="BK114" s="43"/>
      <c r="BL114" s="43"/>
      <c r="BM114" s="8"/>
      <c r="BN114" s="8"/>
      <c r="BO114" s="8"/>
      <c r="BP114" s="8"/>
      <c r="BQ114" s="8"/>
      <c r="BR114" s="8"/>
      <c r="BS114" s="8"/>
      <c r="BT114" s="8"/>
      <c r="BU114" s="43"/>
      <c r="BW114" s="8">
        <f>SUM(B114:BT114)</f>
        <v>2</v>
      </c>
      <c r="BX114" s="8">
        <f>COUNT(B114:BT114)</f>
        <v>2</v>
      </c>
      <c r="BY114" s="8">
        <f>COUNTIF(B114:BT114,"CW")+COUNTIF(B114:BT114,"CP")+COUNTIF(B114:BT114,"X")</f>
        <v>0</v>
      </c>
      <c r="BZ114" s="8">
        <f>COUNT(B114:BT114)+COUNTIF(B114:BT114,"CW")+COUNTIF(B114:BT114,"CP")+COUNTIF(B114:BT114,"X")</f>
        <v>2</v>
      </c>
      <c r="CA114" s="52" t="str">
        <f t="shared" si="14"/>
        <v xml:space="preserve"> </v>
      </c>
      <c r="CB114" s="5"/>
      <c r="CD114" s="16">
        <f>MAX(B114:AW114)</f>
        <v>1</v>
      </c>
      <c r="CE114" s="1">
        <f>COUNT(B114:AW114)</f>
        <v>2</v>
      </c>
      <c r="CF114" s="1">
        <f>SUM(B114:AW114)</f>
        <v>2</v>
      </c>
      <c r="CG114" s="17"/>
      <c r="CH114" s="5">
        <f t="shared" si="17"/>
        <v>1</v>
      </c>
      <c r="CI114">
        <f t="shared" si="16"/>
        <v>0</v>
      </c>
      <c r="CJ114" s="17"/>
      <c r="CK114" s="18" t="b">
        <f t="shared" si="18"/>
        <v>0</v>
      </c>
    </row>
    <row r="115" spans="1:89">
      <c r="A115" s="43" t="s">
        <v>185</v>
      </c>
      <c r="B115" s="8"/>
      <c r="C115" s="8"/>
      <c r="D115" s="8"/>
      <c r="E115" s="8"/>
      <c r="F115" s="8"/>
      <c r="G115" s="8"/>
      <c r="H115" s="8"/>
      <c r="I115" s="8"/>
      <c r="J115" s="8"/>
      <c r="K115" s="8"/>
      <c r="L115" s="8"/>
      <c r="M115" s="8"/>
      <c r="N115" s="8"/>
      <c r="O115" s="8"/>
      <c r="P115" s="8"/>
      <c r="Q115" s="8"/>
      <c r="R115" s="8"/>
      <c r="S115" s="8"/>
      <c r="T115" s="8"/>
      <c r="U115" s="8"/>
      <c r="V115" s="8"/>
      <c r="W115" s="8">
        <v>1</v>
      </c>
      <c r="X115" s="8"/>
      <c r="Y115" s="8"/>
      <c r="Z115" s="8"/>
      <c r="AA115" s="8"/>
      <c r="AB115" s="8"/>
      <c r="AC115" s="8"/>
      <c r="AD115" s="8"/>
      <c r="AE115" s="8"/>
      <c r="AF115" s="8"/>
      <c r="AG115" s="8"/>
      <c r="AH115" s="8"/>
      <c r="AI115" s="8"/>
      <c r="AJ115" s="8">
        <v>1</v>
      </c>
      <c r="AK115" s="8"/>
      <c r="AL115" s="8"/>
      <c r="AM115" s="8"/>
      <c r="AN115" s="8"/>
      <c r="AO115" s="8"/>
      <c r="AQ115" s="8"/>
      <c r="AR115" s="8" t="s">
        <v>350</v>
      </c>
      <c r="AS115" s="8"/>
      <c r="AT115" s="8"/>
      <c r="AU115" s="8"/>
      <c r="AV115" s="8"/>
      <c r="AW115" s="43"/>
      <c r="AX115" s="8"/>
      <c r="AY115" s="8"/>
      <c r="AZ115" s="8"/>
      <c r="BA115" s="8">
        <v>1</v>
      </c>
      <c r="BB115" s="8"/>
      <c r="BC115" s="43"/>
      <c r="BD115" s="8"/>
      <c r="BE115" s="8"/>
      <c r="BF115" s="8">
        <v>1</v>
      </c>
      <c r="BG115" s="8"/>
      <c r="BH115" s="8"/>
      <c r="BI115" s="8"/>
      <c r="BJ115" s="8"/>
      <c r="BK115" s="8"/>
      <c r="BL115" s="8"/>
      <c r="BM115" s="8"/>
      <c r="BN115" s="8"/>
      <c r="BO115" s="8"/>
      <c r="BP115" s="8"/>
      <c r="BQ115" s="8">
        <v>1</v>
      </c>
      <c r="BR115" s="8"/>
      <c r="BS115" s="8"/>
      <c r="BT115" s="8"/>
      <c r="BU115" s="43"/>
      <c r="BW115" s="8">
        <f>SUM(B115:BT115)</f>
        <v>5</v>
      </c>
      <c r="BX115" s="8">
        <f>COUNT(B115:BT115)</f>
        <v>5</v>
      </c>
      <c r="BY115" s="8">
        <f>COUNTIF(B115:BT115,"CW")+COUNTIF(B115:BT115,"CP")+COUNTIF(B115:BT115,"X")</f>
        <v>1</v>
      </c>
      <c r="BZ115" s="8">
        <f>COUNT(B115:BT115)+COUNTIF(B115:BT115,"CW")+COUNTIF(B115:BT115,"CP")+COUNTIF(B115:BT115,"X")</f>
        <v>6</v>
      </c>
      <c r="CA115" s="52" t="str">
        <f t="shared" si="14"/>
        <v xml:space="preserve"> </v>
      </c>
      <c r="CB115" s="5"/>
      <c r="CD115" s="16">
        <f>MAX(B115:AW115)</f>
        <v>1</v>
      </c>
      <c r="CE115" s="1">
        <f>COUNT(B115:AW115)</f>
        <v>2</v>
      </c>
      <c r="CF115" s="1">
        <f>SUM(B115:AW115)</f>
        <v>2</v>
      </c>
      <c r="CG115" s="17"/>
      <c r="CH115" s="5">
        <f t="shared" si="17"/>
        <v>1</v>
      </c>
      <c r="CI115">
        <f t="shared" si="16"/>
        <v>0</v>
      </c>
      <c r="CJ115" s="17"/>
      <c r="CK115" s="18" t="b">
        <f t="shared" si="18"/>
        <v>0</v>
      </c>
    </row>
    <row r="116" spans="1:89">
      <c r="A116" s="43" t="s">
        <v>186</v>
      </c>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v>1</v>
      </c>
      <c r="AF116" s="8"/>
      <c r="AG116" s="8">
        <v>1</v>
      </c>
      <c r="AH116" s="8"/>
      <c r="AI116" s="8"/>
      <c r="AJ116" s="8">
        <v>1</v>
      </c>
      <c r="AK116" s="8"/>
      <c r="AL116" s="8"/>
      <c r="AM116" s="8"/>
      <c r="AN116" s="6">
        <v>2</v>
      </c>
      <c r="AO116" s="8"/>
      <c r="AQ116" s="8">
        <v>6</v>
      </c>
      <c r="AR116" s="8"/>
      <c r="AS116" s="8"/>
      <c r="AT116" s="8">
        <v>1</v>
      </c>
      <c r="AU116" s="8">
        <v>1</v>
      </c>
      <c r="AV116" s="8"/>
      <c r="AW116" s="8">
        <v>5</v>
      </c>
      <c r="AX116" s="8"/>
      <c r="AY116" s="8" t="s">
        <v>55</v>
      </c>
      <c r="AZ116" s="8">
        <v>1</v>
      </c>
      <c r="BA116" s="8"/>
      <c r="BB116" s="8"/>
      <c r="BC116" s="8" t="s">
        <v>55</v>
      </c>
      <c r="BD116" s="8"/>
      <c r="BE116" s="8"/>
      <c r="BF116" s="8"/>
      <c r="BG116" s="8"/>
      <c r="BH116" s="8">
        <v>2</v>
      </c>
      <c r="BI116" s="8">
        <v>2</v>
      </c>
      <c r="BJ116" s="8">
        <v>3</v>
      </c>
      <c r="BK116" s="8">
        <v>1</v>
      </c>
      <c r="BL116" s="8"/>
      <c r="BM116" s="8">
        <v>4</v>
      </c>
      <c r="BN116" s="82" t="s">
        <v>272</v>
      </c>
      <c r="BO116" s="8"/>
      <c r="BP116" s="8">
        <v>1</v>
      </c>
      <c r="BQ116" s="8">
        <v>1</v>
      </c>
      <c r="BR116" s="8">
        <v>2</v>
      </c>
      <c r="BS116" s="8">
        <v>2</v>
      </c>
      <c r="BT116" s="8"/>
      <c r="BU116" s="8"/>
      <c r="BW116" s="8">
        <f>SUM(B116:BT116)</f>
        <v>37</v>
      </c>
      <c r="BX116" s="8">
        <f>COUNT(B116:BT116)</f>
        <v>18</v>
      </c>
      <c r="BY116" s="8">
        <f>COUNTIF(B116:BT116,"CW")+COUNTIF(B116:BT116,"CP")+COUNTIF(B116:BT116,"X")</f>
        <v>3</v>
      </c>
      <c r="BZ116" s="8">
        <f>COUNT(B116:BT116)+COUNTIF(B116:BT116,"CW")+COUNTIF(B116:BT116,"CP")+COUNTIF(B116:BT116,"X")</f>
        <v>21</v>
      </c>
      <c r="CA116" s="52" t="str">
        <f t="shared" si="14"/>
        <v xml:space="preserve"> </v>
      </c>
      <c r="CB116" s="5"/>
      <c r="CC116" s="5"/>
      <c r="CD116" s="16">
        <f>MAX(B116:AW116)</f>
        <v>6</v>
      </c>
      <c r="CE116" s="1">
        <f>COUNT(B116:AW116)</f>
        <v>8</v>
      </c>
      <c r="CF116" s="1">
        <f>SUM(B116:AW116)</f>
        <v>18</v>
      </c>
      <c r="CG116" s="17"/>
      <c r="CH116" s="5">
        <f t="shared" si="17"/>
        <v>1</v>
      </c>
      <c r="CI116">
        <f t="shared" si="16"/>
        <v>10</v>
      </c>
      <c r="CJ116" s="17"/>
      <c r="CK116" s="18">
        <f t="shared" si="18"/>
        <v>1</v>
      </c>
    </row>
    <row r="117" spans="1:89">
      <c r="A117" s="43" t="s">
        <v>187</v>
      </c>
      <c r="B117" s="8"/>
      <c r="C117" s="8"/>
      <c r="D117" s="8"/>
      <c r="E117" s="8"/>
      <c r="F117" s="8"/>
      <c r="G117" s="8"/>
      <c r="H117" s="8"/>
      <c r="I117" s="8"/>
      <c r="J117" s="8"/>
      <c r="K117" s="8"/>
      <c r="L117" s="8"/>
      <c r="M117" s="8"/>
      <c r="N117" s="8"/>
      <c r="O117" s="8"/>
      <c r="P117" s="8"/>
      <c r="Q117" s="8"/>
      <c r="R117" s="8"/>
      <c r="S117" s="8"/>
      <c r="T117" s="8">
        <v>1</v>
      </c>
      <c r="U117" s="8"/>
      <c r="V117" s="8"/>
      <c r="W117" s="8"/>
      <c r="X117" s="8"/>
      <c r="Y117" s="8"/>
      <c r="Z117" s="8"/>
      <c r="AA117" s="8"/>
      <c r="AB117" s="8" t="s">
        <v>350</v>
      </c>
      <c r="AC117" s="8"/>
      <c r="AD117" s="8" t="s">
        <v>350</v>
      </c>
      <c r="AE117" s="8"/>
      <c r="AF117" s="8"/>
      <c r="AG117" s="8" t="s">
        <v>350</v>
      </c>
      <c r="AH117" s="8">
        <v>1</v>
      </c>
      <c r="AI117" s="8"/>
      <c r="AJ117" s="8">
        <v>1</v>
      </c>
      <c r="AK117" s="8">
        <v>1</v>
      </c>
      <c r="AL117" s="8"/>
      <c r="AM117" s="8">
        <v>1</v>
      </c>
      <c r="AN117" s="8" t="s">
        <v>350</v>
      </c>
      <c r="AO117" s="8">
        <v>2</v>
      </c>
      <c r="AQ117" s="8">
        <v>1</v>
      </c>
      <c r="AR117" s="8">
        <v>1</v>
      </c>
      <c r="AS117" s="8">
        <v>10</v>
      </c>
      <c r="AT117" s="8">
        <v>2</v>
      </c>
      <c r="AU117" s="8" t="s">
        <v>350</v>
      </c>
      <c r="AV117" s="8">
        <v>2</v>
      </c>
      <c r="AW117" s="8">
        <v>6</v>
      </c>
      <c r="AX117" s="8">
        <v>3</v>
      </c>
      <c r="AY117" s="8">
        <v>2</v>
      </c>
      <c r="AZ117" s="8" t="s">
        <v>55</v>
      </c>
      <c r="BA117" s="8">
        <v>1</v>
      </c>
      <c r="BB117" s="8" t="s">
        <v>55</v>
      </c>
      <c r="BC117" s="8">
        <v>6</v>
      </c>
      <c r="BD117" s="30" t="s">
        <v>55</v>
      </c>
      <c r="BE117" s="8">
        <v>1</v>
      </c>
      <c r="BF117" s="8">
        <v>1</v>
      </c>
      <c r="BG117" s="8"/>
      <c r="BH117" s="8">
        <v>2</v>
      </c>
      <c r="BI117" s="8">
        <v>3</v>
      </c>
      <c r="BJ117" s="8">
        <v>1</v>
      </c>
      <c r="BK117" s="8">
        <v>5</v>
      </c>
      <c r="BL117" s="8">
        <v>3</v>
      </c>
      <c r="BM117" s="8">
        <v>2</v>
      </c>
      <c r="BN117" s="8">
        <v>2</v>
      </c>
      <c r="BO117" s="8">
        <v>3</v>
      </c>
      <c r="BP117" s="8"/>
      <c r="BQ117" s="8">
        <v>14</v>
      </c>
      <c r="BR117" s="8">
        <v>4</v>
      </c>
      <c r="BS117" s="8">
        <v>1</v>
      </c>
      <c r="BT117" s="8">
        <v>2</v>
      </c>
      <c r="BU117" s="8"/>
      <c r="BW117" s="8">
        <f>SUM(B117:BT117)</f>
        <v>85</v>
      </c>
      <c r="BX117" s="8">
        <f>COUNT(B117:BT117)</f>
        <v>30</v>
      </c>
      <c r="BY117" s="8">
        <f>COUNTIF(B117:BT117,"CW")+COUNTIF(B117:BT117,"CP")+COUNTIF(B117:BT117,"X")</f>
        <v>8</v>
      </c>
      <c r="BZ117" s="8">
        <f>COUNT(B117:BT117)+COUNTIF(B117:BT117,"CW")+COUNTIF(B117:BT117,"CP")+COUNTIF(B117:BT117,"X")</f>
        <v>38</v>
      </c>
      <c r="CA117" s="52" t="str">
        <f t="shared" si="14"/>
        <v xml:space="preserve"> </v>
      </c>
      <c r="CB117" s="5"/>
      <c r="CC117" s="5"/>
      <c r="CD117" s="16">
        <f>MAX(B117:AW117)</f>
        <v>10</v>
      </c>
      <c r="CE117" s="1">
        <f>COUNT(B117:AW117)</f>
        <v>12</v>
      </c>
      <c r="CF117" s="1">
        <f>SUM(B117:AW117)</f>
        <v>29</v>
      </c>
      <c r="CG117" s="17"/>
      <c r="CH117" s="5">
        <f t="shared" si="17"/>
        <v>1</v>
      </c>
      <c r="CI117">
        <f t="shared" si="16"/>
        <v>19</v>
      </c>
      <c r="CJ117" s="17"/>
      <c r="CK117" s="18">
        <f t="shared" si="18"/>
        <v>1</v>
      </c>
    </row>
    <row r="118" spans="1:89">
      <c r="A118" s="43" t="s">
        <v>56</v>
      </c>
      <c r="B118" s="8"/>
      <c r="C118" s="8"/>
      <c r="D118" s="8"/>
      <c r="E118" s="8"/>
      <c r="F118" s="8"/>
      <c r="G118" s="8"/>
      <c r="H118" s="8"/>
      <c r="I118" s="8"/>
      <c r="J118" s="8">
        <v>1</v>
      </c>
      <c r="K118" s="8"/>
      <c r="L118" s="8">
        <v>3</v>
      </c>
      <c r="M118" s="8"/>
      <c r="N118" s="8"/>
      <c r="O118" s="8">
        <v>1</v>
      </c>
      <c r="P118" s="8"/>
      <c r="Q118" s="8">
        <v>16</v>
      </c>
      <c r="R118" s="8"/>
      <c r="S118" s="8">
        <v>18</v>
      </c>
      <c r="T118" s="8">
        <v>10</v>
      </c>
      <c r="U118" s="8">
        <v>15</v>
      </c>
      <c r="V118" s="8"/>
      <c r="W118" s="8"/>
      <c r="X118" s="8"/>
      <c r="Y118" s="8"/>
      <c r="Z118" s="8"/>
      <c r="AA118" s="8"/>
      <c r="AB118" s="8"/>
      <c r="AC118" s="8"/>
      <c r="AD118" s="8"/>
      <c r="AE118" s="8"/>
      <c r="AF118" s="8"/>
      <c r="AG118" s="8">
        <v>6</v>
      </c>
      <c r="AH118" s="8">
        <v>6</v>
      </c>
      <c r="AI118" s="8">
        <v>2</v>
      </c>
      <c r="AJ118" s="8">
        <v>1</v>
      </c>
      <c r="AK118" s="8">
        <v>2</v>
      </c>
      <c r="AL118" s="8"/>
      <c r="AM118" s="8"/>
      <c r="AN118" s="8">
        <v>10</v>
      </c>
      <c r="AO118" s="8">
        <v>9</v>
      </c>
      <c r="AQ118" s="8" t="s">
        <v>350</v>
      </c>
      <c r="AR118" s="8" t="s">
        <v>350</v>
      </c>
      <c r="AS118" s="8">
        <v>1</v>
      </c>
      <c r="AT118" s="8"/>
      <c r="AU118" s="8"/>
      <c r="AV118" s="8"/>
      <c r="AW118" s="8">
        <v>3</v>
      </c>
      <c r="AX118" s="8">
        <v>1</v>
      </c>
      <c r="AY118" s="8">
        <v>3</v>
      </c>
      <c r="AZ118" s="8">
        <v>6</v>
      </c>
      <c r="BA118" s="8">
        <v>3</v>
      </c>
      <c r="BB118" s="8">
        <v>12</v>
      </c>
      <c r="BC118" s="8"/>
      <c r="BD118" s="8"/>
      <c r="BE118" s="8">
        <v>3</v>
      </c>
      <c r="BF118" s="8">
        <v>6</v>
      </c>
      <c r="BG118" s="8"/>
      <c r="BH118" s="8"/>
      <c r="BI118" s="8">
        <v>3</v>
      </c>
      <c r="BJ118" s="8"/>
      <c r="BK118" s="8"/>
      <c r="BL118" s="8">
        <v>1</v>
      </c>
      <c r="BM118" s="8">
        <v>10</v>
      </c>
      <c r="BN118" s="8"/>
      <c r="BO118" s="8"/>
      <c r="BP118" s="8"/>
      <c r="BQ118" s="8">
        <v>8</v>
      </c>
      <c r="BR118" s="8"/>
      <c r="BS118" s="8">
        <v>37</v>
      </c>
      <c r="BT118" s="8"/>
      <c r="BU118" s="8"/>
      <c r="BW118" s="8">
        <f>SUM(B118:BT118)</f>
        <v>197</v>
      </c>
      <c r="BX118" s="8">
        <f>COUNT(B118:BT118)</f>
        <v>28</v>
      </c>
      <c r="BY118" s="8">
        <f>COUNTIF(B118:BT118,"CW")+COUNTIF(B118:BT118,"CP")+COUNTIF(B118:BT118,"X")</f>
        <v>2</v>
      </c>
      <c r="BZ118" s="8">
        <f>COUNT(B118:BT118)+COUNTIF(B118:BT118,"CW")+COUNTIF(B118:BT118,"CP")+COUNTIF(B118:BT118,"X")</f>
        <v>30</v>
      </c>
      <c r="CA118" s="52" t="str">
        <f t="shared" si="14"/>
        <v xml:space="preserve"> </v>
      </c>
      <c r="CB118" s="5"/>
      <c r="CC118" s="5"/>
      <c r="CD118" s="16">
        <f>MAX(B118:AW118)</f>
        <v>18</v>
      </c>
      <c r="CE118" s="1">
        <f>COUNT(B118:AW118)</f>
        <v>16</v>
      </c>
      <c r="CF118" s="1">
        <f>SUM(B118:AW118)</f>
        <v>104</v>
      </c>
      <c r="CG118" s="17"/>
      <c r="CH118" s="5">
        <f t="shared" si="17"/>
        <v>1</v>
      </c>
      <c r="CI118">
        <f t="shared" si="16"/>
        <v>20</v>
      </c>
      <c r="CJ118" s="17"/>
      <c r="CK118" s="18">
        <f t="shared" si="18"/>
        <v>1</v>
      </c>
    </row>
    <row r="119" spans="1:89">
      <c r="A119" s="43" t="s">
        <v>294</v>
      </c>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Q119" s="8"/>
      <c r="AR119" s="8"/>
      <c r="AS119" s="8"/>
      <c r="AT119" s="8"/>
      <c r="AU119" s="8"/>
      <c r="AV119" s="8"/>
      <c r="AW119" s="43"/>
      <c r="AX119" s="8">
        <v>1</v>
      </c>
      <c r="AY119" s="8"/>
      <c r="AZ119" s="8"/>
      <c r="BA119" s="8"/>
      <c r="BB119" s="8"/>
      <c r="BC119" s="43"/>
      <c r="BD119" s="43"/>
      <c r="BE119" s="43"/>
      <c r="BF119" s="43"/>
      <c r="BG119" s="43"/>
      <c r="BH119" s="43"/>
      <c r="BI119" s="43"/>
      <c r="BJ119" s="43"/>
      <c r="BK119" s="43"/>
      <c r="BL119" s="43"/>
      <c r="BM119" s="8"/>
      <c r="BN119" s="8"/>
      <c r="BO119" s="8"/>
      <c r="BP119" s="8"/>
      <c r="BQ119" s="8"/>
      <c r="BR119" s="8"/>
      <c r="BS119" s="8"/>
      <c r="BT119" s="8"/>
      <c r="BU119" s="43"/>
      <c r="BW119" s="8">
        <f>SUM(B119:BT119)</f>
        <v>1</v>
      </c>
      <c r="BX119" s="8">
        <f>COUNT(B119:BT119)</f>
        <v>1</v>
      </c>
      <c r="BY119" s="8">
        <f>COUNTIF(B119:BT119,"CW")+COUNTIF(B119:BT119,"CP")+COUNTIF(B119:BT119,"X")</f>
        <v>0</v>
      </c>
      <c r="BZ119" s="8">
        <f>COUNT(B119:BT119)+COUNTIF(B119:BT119,"CW")+COUNTIF(B119:BT119,"CP")+COUNTIF(B119:BT119,"X")</f>
        <v>1</v>
      </c>
      <c r="CA119" s="52" t="str">
        <f t="shared" si="14"/>
        <v xml:space="preserve"> </v>
      </c>
      <c r="CB119" s="5"/>
      <c r="CD119" s="16"/>
      <c r="CG119" s="17"/>
      <c r="CH119" s="5"/>
      <c r="CJ119" s="17"/>
      <c r="CK119" s="18"/>
    </row>
    <row r="120" spans="1:89">
      <c r="A120" s="43" t="s">
        <v>57</v>
      </c>
      <c r="B120" s="8"/>
      <c r="C120" s="8"/>
      <c r="D120" s="8"/>
      <c r="E120" s="8"/>
      <c r="F120" s="8"/>
      <c r="G120" s="8"/>
      <c r="H120" s="8"/>
      <c r="I120" s="8">
        <v>3</v>
      </c>
      <c r="J120" s="8">
        <v>1</v>
      </c>
      <c r="K120" s="8">
        <v>4</v>
      </c>
      <c r="L120" s="8">
        <v>9</v>
      </c>
      <c r="M120" s="8">
        <v>3</v>
      </c>
      <c r="N120" s="8">
        <v>11</v>
      </c>
      <c r="O120" s="8">
        <v>10</v>
      </c>
      <c r="P120" s="8">
        <v>3</v>
      </c>
      <c r="Q120" s="8">
        <v>6</v>
      </c>
      <c r="R120" s="8">
        <v>2</v>
      </c>
      <c r="S120" s="8">
        <v>2</v>
      </c>
      <c r="T120" s="8">
        <v>7</v>
      </c>
      <c r="U120" s="8">
        <v>4</v>
      </c>
      <c r="V120" s="8">
        <v>11</v>
      </c>
      <c r="W120" s="8">
        <v>2</v>
      </c>
      <c r="X120" s="8">
        <v>2</v>
      </c>
      <c r="Y120" s="8"/>
      <c r="Z120" s="8">
        <v>5</v>
      </c>
      <c r="AA120" s="8">
        <v>4</v>
      </c>
      <c r="AB120" s="8">
        <v>1</v>
      </c>
      <c r="AC120" s="8"/>
      <c r="AD120" s="8">
        <v>9</v>
      </c>
      <c r="AE120" s="8">
        <v>2</v>
      </c>
      <c r="AF120" s="8">
        <v>1</v>
      </c>
      <c r="AG120" s="8">
        <v>1</v>
      </c>
      <c r="AH120" s="8">
        <v>2</v>
      </c>
      <c r="AI120" s="8">
        <v>3</v>
      </c>
      <c r="AJ120" s="8">
        <v>2</v>
      </c>
      <c r="AK120" s="8">
        <v>1</v>
      </c>
      <c r="AL120" s="8">
        <v>6</v>
      </c>
      <c r="AM120" s="8">
        <v>2</v>
      </c>
      <c r="AN120" s="8">
        <v>5</v>
      </c>
      <c r="AO120" s="8">
        <v>12</v>
      </c>
      <c r="AQ120" s="8">
        <v>7</v>
      </c>
      <c r="AR120" s="8">
        <v>12</v>
      </c>
      <c r="AS120" s="8">
        <v>5</v>
      </c>
      <c r="AT120" s="8" t="s">
        <v>350</v>
      </c>
      <c r="AU120" s="8">
        <v>2</v>
      </c>
      <c r="AV120" s="8"/>
      <c r="AW120" s="8">
        <v>5</v>
      </c>
      <c r="AX120" s="8">
        <v>10</v>
      </c>
      <c r="AY120" s="8">
        <v>4</v>
      </c>
      <c r="AZ120" s="8">
        <v>8</v>
      </c>
      <c r="BA120" s="8"/>
      <c r="BB120" s="8"/>
      <c r="BC120" s="8">
        <v>13</v>
      </c>
      <c r="BD120" s="8">
        <v>2</v>
      </c>
      <c r="BE120" s="8">
        <v>1</v>
      </c>
      <c r="BF120" s="30" t="s">
        <v>55</v>
      </c>
      <c r="BG120" s="8"/>
      <c r="BH120" s="8">
        <v>3</v>
      </c>
      <c r="BI120" s="30" t="s">
        <v>55</v>
      </c>
      <c r="BJ120" s="8"/>
      <c r="BK120" s="8">
        <v>4</v>
      </c>
      <c r="BL120" s="8">
        <v>1</v>
      </c>
      <c r="BM120" s="8"/>
      <c r="BN120" s="8">
        <v>1</v>
      </c>
      <c r="BO120" s="8">
        <v>9</v>
      </c>
      <c r="BP120" s="8"/>
      <c r="BQ120" s="8"/>
      <c r="BR120" s="8">
        <v>8</v>
      </c>
      <c r="BS120" s="8"/>
      <c r="BT120" s="8"/>
      <c r="BU120" s="8"/>
      <c r="BW120" s="8">
        <f>SUM(B120:BT120)</f>
        <v>231</v>
      </c>
      <c r="BX120" s="8">
        <f>COUNT(B120:BT120)</f>
        <v>48</v>
      </c>
      <c r="BY120" s="8">
        <f>COUNTIF(B120:BT120,"CW")+COUNTIF(B120:BT120,"CP")+COUNTIF(B120:BT120,"X")</f>
        <v>3</v>
      </c>
      <c r="BZ120" s="8">
        <f>COUNT(B120:BT120)+COUNTIF(B120:BT120,"CW")+COUNTIF(B120:BT120,"CP")+COUNTIF(B120:BT120,"X")</f>
        <v>51</v>
      </c>
      <c r="CA120" s="52" t="str">
        <f t="shared" si="14"/>
        <v xml:space="preserve"> </v>
      </c>
      <c r="CB120" s="5"/>
      <c r="CC120" s="5"/>
      <c r="CD120" s="16">
        <f>MAX(B120:AW120)</f>
        <v>12</v>
      </c>
      <c r="CE120" s="1">
        <f>COUNT(B120:AW120)</f>
        <v>36</v>
      </c>
      <c r="CF120" s="1">
        <f>SUM(B120:AW120)</f>
        <v>167</v>
      </c>
      <c r="CG120" s="17"/>
      <c r="CH120" s="5">
        <f t="shared" si="17"/>
        <v>1</v>
      </c>
      <c r="CI120">
        <f t="shared" ref="CI120:CI129" si="19">SUM(AM120:AV120)</f>
        <v>45</v>
      </c>
      <c r="CJ120" s="17"/>
      <c r="CK120" s="18">
        <f t="shared" si="18"/>
        <v>1</v>
      </c>
    </row>
    <row r="121" spans="1:89">
      <c r="A121" s="43" t="s">
        <v>58</v>
      </c>
      <c r="B121" s="8"/>
      <c r="C121" s="8"/>
      <c r="D121" s="8"/>
      <c r="E121" s="8"/>
      <c r="F121" s="8">
        <v>5</v>
      </c>
      <c r="G121" s="8">
        <v>2</v>
      </c>
      <c r="H121" s="8">
        <v>3</v>
      </c>
      <c r="I121" s="8">
        <v>28</v>
      </c>
      <c r="J121" s="8">
        <v>30</v>
      </c>
      <c r="K121" s="8">
        <v>22</v>
      </c>
      <c r="L121" s="8">
        <v>58</v>
      </c>
      <c r="M121" s="8">
        <v>48</v>
      </c>
      <c r="N121" s="8">
        <v>42</v>
      </c>
      <c r="O121" s="8">
        <v>35</v>
      </c>
      <c r="P121" s="8">
        <v>51</v>
      </c>
      <c r="Q121" s="8">
        <v>56</v>
      </c>
      <c r="R121" s="8">
        <v>20</v>
      </c>
      <c r="S121" s="8">
        <v>41</v>
      </c>
      <c r="T121" s="8">
        <v>44</v>
      </c>
      <c r="U121" s="8">
        <v>62</v>
      </c>
      <c r="V121" s="8">
        <v>110</v>
      </c>
      <c r="W121" s="8">
        <v>88</v>
      </c>
      <c r="X121" s="8">
        <v>80</v>
      </c>
      <c r="Y121" s="8">
        <v>18</v>
      </c>
      <c r="Z121" s="8">
        <v>58</v>
      </c>
      <c r="AA121" s="8">
        <v>35</v>
      </c>
      <c r="AB121" s="8">
        <v>61</v>
      </c>
      <c r="AC121" s="8">
        <v>93</v>
      </c>
      <c r="AD121" s="8">
        <v>73</v>
      </c>
      <c r="AE121" s="8">
        <v>65</v>
      </c>
      <c r="AF121" s="8">
        <v>60</v>
      </c>
      <c r="AG121" s="8">
        <v>99</v>
      </c>
      <c r="AH121" s="8">
        <v>74</v>
      </c>
      <c r="AI121" s="8">
        <v>61</v>
      </c>
      <c r="AJ121" s="8">
        <v>35</v>
      </c>
      <c r="AK121" s="8">
        <v>37</v>
      </c>
      <c r="AL121" s="8">
        <v>68</v>
      </c>
      <c r="AM121" s="8">
        <v>74</v>
      </c>
      <c r="AN121" s="8">
        <v>87</v>
      </c>
      <c r="AO121" s="8">
        <v>105</v>
      </c>
      <c r="AP121" s="8">
        <v>47</v>
      </c>
      <c r="AQ121" s="8">
        <v>55</v>
      </c>
      <c r="AR121" s="8">
        <v>90</v>
      </c>
      <c r="AS121" s="8">
        <v>98</v>
      </c>
      <c r="AT121" s="6">
        <v>119</v>
      </c>
      <c r="AU121" s="8">
        <v>38</v>
      </c>
      <c r="AV121" s="8">
        <v>20</v>
      </c>
      <c r="AW121" s="8">
        <v>132</v>
      </c>
      <c r="AX121" s="8">
        <v>71</v>
      </c>
      <c r="AY121" s="8">
        <v>75</v>
      </c>
      <c r="AZ121" s="8">
        <v>46</v>
      </c>
      <c r="BA121" s="8">
        <v>61</v>
      </c>
      <c r="BB121" s="8">
        <v>19</v>
      </c>
      <c r="BC121" s="8">
        <v>97</v>
      </c>
      <c r="BD121" s="8">
        <v>25</v>
      </c>
      <c r="BE121" s="8">
        <v>82</v>
      </c>
      <c r="BF121" s="8">
        <v>73</v>
      </c>
      <c r="BG121" s="8">
        <v>53</v>
      </c>
      <c r="BH121" s="8">
        <v>105</v>
      </c>
      <c r="BI121" s="8">
        <v>75</v>
      </c>
      <c r="BJ121" s="8">
        <v>89</v>
      </c>
      <c r="BK121" s="8">
        <v>43</v>
      </c>
      <c r="BL121" s="8">
        <v>64</v>
      </c>
      <c r="BM121" s="8">
        <v>153</v>
      </c>
      <c r="BN121" s="8">
        <v>136</v>
      </c>
      <c r="BO121" s="8">
        <v>141</v>
      </c>
      <c r="BP121" s="8">
        <v>62</v>
      </c>
      <c r="BQ121" s="8">
        <v>174</v>
      </c>
      <c r="BR121" s="8">
        <v>94</v>
      </c>
      <c r="BS121" s="8">
        <v>121</v>
      </c>
      <c r="BT121" s="8">
        <v>41</v>
      </c>
      <c r="BU121" s="8"/>
      <c r="BW121" s="8">
        <f>SUM(B121:BT121)</f>
        <v>4427</v>
      </c>
      <c r="BX121" s="8">
        <f>COUNT(B121:BT121)</f>
        <v>67</v>
      </c>
      <c r="BY121" s="8">
        <f>COUNTIF(B121:BT121,"CW")+COUNTIF(B121:BT121,"CP")+COUNTIF(B121:BT121,"X")</f>
        <v>0</v>
      </c>
      <c r="BZ121" s="8">
        <f>COUNT(B121:BT121)+COUNTIF(B121:BT121,"CW")+COUNTIF(B121:BT121,"CP")+COUNTIF(B121:BT121,"X")</f>
        <v>67</v>
      </c>
      <c r="CA121" s="52" t="str">
        <f t="shared" si="14"/>
        <v xml:space="preserve"> </v>
      </c>
      <c r="CB121" s="5"/>
      <c r="CC121" s="5"/>
      <c r="CD121" s="16">
        <f>MAX(B121:AW121)</f>
        <v>132</v>
      </c>
      <c r="CE121" s="1">
        <f>COUNT(B121:AW121)</f>
        <v>44</v>
      </c>
      <c r="CF121" s="1">
        <f>SUM(B121:AW121)</f>
        <v>2527</v>
      </c>
      <c r="CG121" s="17"/>
      <c r="CH121" s="5">
        <f t="shared" si="17"/>
        <v>1</v>
      </c>
      <c r="CI121">
        <f t="shared" si="19"/>
        <v>733</v>
      </c>
      <c r="CJ121" s="17"/>
      <c r="CK121" s="18">
        <f t="shared" si="18"/>
        <v>1</v>
      </c>
    </row>
    <row r="122" spans="1:89">
      <c r="A122" s="43" t="s">
        <v>59</v>
      </c>
      <c r="B122" s="8"/>
      <c r="C122" s="8"/>
      <c r="D122" s="8"/>
      <c r="E122" s="8"/>
      <c r="F122" s="8">
        <v>217</v>
      </c>
      <c r="G122" s="8">
        <v>243</v>
      </c>
      <c r="H122" s="8">
        <v>137</v>
      </c>
      <c r="I122" s="8">
        <v>157</v>
      </c>
      <c r="J122" s="8">
        <v>96</v>
      </c>
      <c r="K122" s="8">
        <v>76</v>
      </c>
      <c r="L122" s="8">
        <v>192</v>
      </c>
      <c r="M122" s="8">
        <v>158</v>
      </c>
      <c r="N122" s="8">
        <v>116</v>
      </c>
      <c r="O122" s="8">
        <v>150</v>
      </c>
      <c r="P122" s="8">
        <v>126</v>
      </c>
      <c r="Q122" s="8">
        <v>118</v>
      </c>
      <c r="R122" s="8">
        <v>107</v>
      </c>
      <c r="S122" s="8">
        <v>349</v>
      </c>
      <c r="T122" s="8">
        <v>343</v>
      </c>
      <c r="U122" s="8">
        <v>151</v>
      </c>
      <c r="V122" s="8">
        <v>163</v>
      </c>
      <c r="W122" s="8">
        <v>167</v>
      </c>
      <c r="X122" s="8">
        <v>171</v>
      </c>
      <c r="Y122" s="8">
        <v>278</v>
      </c>
      <c r="Z122" s="8">
        <v>210</v>
      </c>
      <c r="AA122" s="8">
        <v>134</v>
      </c>
      <c r="AB122" s="8">
        <v>109</v>
      </c>
      <c r="AC122" s="8">
        <v>132</v>
      </c>
      <c r="AD122" s="8">
        <v>166</v>
      </c>
      <c r="AE122" s="8">
        <v>133</v>
      </c>
      <c r="AF122" s="8">
        <v>150</v>
      </c>
      <c r="AG122" s="8">
        <v>168</v>
      </c>
      <c r="AH122" s="8">
        <v>137</v>
      </c>
      <c r="AI122" s="8">
        <v>164</v>
      </c>
      <c r="AJ122" s="8">
        <v>308</v>
      </c>
      <c r="AK122" s="8">
        <v>288</v>
      </c>
      <c r="AL122" s="8">
        <v>253</v>
      </c>
      <c r="AM122" s="8">
        <v>279</v>
      </c>
      <c r="AN122" s="8">
        <v>320</v>
      </c>
      <c r="AO122" s="8">
        <v>359</v>
      </c>
      <c r="AP122" s="8">
        <v>303</v>
      </c>
      <c r="AQ122" s="8">
        <v>339</v>
      </c>
      <c r="AR122" s="8">
        <v>364</v>
      </c>
      <c r="AS122" s="8">
        <v>362</v>
      </c>
      <c r="AT122" s="8">
        <v>272</v>
      </c>
      <c r="AU122" s="8">
        <v>353</v>
      </c>
      <c r="AV122" s="8">
        <v>270</v>
      </c>
      <c r="AW122" s="8">
        <v>350</v>
      </c>
      <c r="AX122" s="8">
        <v>339</v>
      </c>
      <c r="AY122" s="8">
        <v>413</v>
      </c>
      <c r="AZ122" s="8">
        <v>575</v>
      </c>
      <c r="BA122" s="8">
        <v>289</v>
      </c>
      <c r="BB122" s="8">
        <v>316</v>
      </c>
      <c r="BC122" s="8">
        <v>984</v>
      </c>
      <c r="BD122" s="8">
        <v>667</v>
      </c>
      <c r="BE122" s="8">
        <v>1035</v>
      </c>
      <c r="BF122" s="8">
        <v>765</v>
      </c>
      <c r="BG122" s="8">
        <v>718</v>
      </c>
      <c r="BH122" s="8">
        <v>1203</v>
      </c>
      <c r="BI122" s="8">
        <v>1161</v>
      </c>
      <c r="BJ122" s="8">
        <v>1411</v>
      </c>
      <c r="BK122" s="8">
        <v>967</v>
      </c>
      <c r="BL122" s="8">
        <v>969</v>
      </c>
      <c r="BM122" s="8">
        <v>1455</v>
      </c>
      <c r="BN122" s="8">
        <v>1439</v>
      </c>
      <c r="BO122" s="8">
        <v>970</v>
      </c>
      <c r="BP122" s="8">
        <v>674</v>
      </c>
      <c r="BQ122" s="8">
        <v>856</v>
      </c>
      <c r="BR122" s="8">
        <v>1190</v>
      </c>
      <c r="BS122" s="8">
        <v>1228</v>
      </c>
      <c r="BT122" s="8">
        <v>752</v>
      </c>
      <c r="BU122" s="8"/>
      <c r="BW122" s="8">
        <f>SUM(B122:BT122)</f>
        <v>29814</v>
      </c>
      <c r="BX122" s="8">
        <f>COUNT(B122:BT122)</f>
        <v>67</v>
      </c>
      <c r="BY122" s="8">
        <f>COUNTIF(B122:BT122,"CW")+COUNTIF(B122:BT122,"CP")+COUNTIF(B122:BT122,"X")</f>
        <v>0</v>
      </c>
      <c r="BZ122" s="8">
        <f>COUNT(B122:BT122)+COUNTIF(B122:BT122,"CW")+COUNTIF(B122:BT122,"CP")+COUNTIF(B122:BT122,"X")</f>
        <v>67</v>
      </c>
      <c r="CA122" s="52" t="str">
        <f t="shared" si="14"/>
        <v xml:space="preserve"> </v>
      </c>
      <c r="CB122" s="5"/>
      <c r="CC122" s="5"/>
      <c r="CD122" s="16">
        <f>MAX(B122:AW122)</f>
        <v>364</v>
      </c>
      <c r="CE122" s="1">
        <f>COUNT(B122:AW122)</f>
        <v>44</v>
      </c>
      <c r="CF122" s="1">
        <f>SUM(B122:AW122)</f>
        <v>9438</v>
      </c>
      <c r="CG122" s="17"/>
      <c r="CH122" s="5">
        <f t="shared" si="17"/>
        <v>1</v>
      </c>
      <c r="CI122">
        <f t="shared" si="19"/>
        <v>3221</v>
      </c>
      <c r="CJ122" s="17"/>
      <c r="CK122" s="18">
        <f t="shared" si="18"/>
        <v>1</v>
      </c>
    </row>
    <row r="123" spans="1:89">
      <c r="A123" s="43" t="s">
        <v>60</v>
      </c>
      <c r="B123" s="8">
        <v>2</v>
      </c>
      <c r="C123" s="8">
        <v>2</v>
      </c>
      <c r="D123" s="8"/>
      <c r="E123" s="8"/>
      <c r="F123" s="8">
        <v>21</v>
      </c>
      <c r="G123" s="8">
        <v>57</v>
      </c>
      <c r="H123" s="8">
        <v>52</v>
      </c>
      <c r="I123" s="8">
        <v>71</v>
      </c>
      <c r="J123" s="8">
        <v>31</v>
      </c>
      <c r="K123" s="8">
        <v>13</v>
      </c>
      <c r="L123" s="8">
        <v>111</v>
      </c>
      <c r="M123" s="8">
        <v>96</v>
      </c>
      <c r="N123" s="8">
        <v>99</v>
      </c>
      <c r="O123" s="8">
        <v>72</v>
      </c>
      <c r="P123" s="8">
        <v>99</v>
      </c>
      <c r="Q123" s="8">
        <v>84</v>
      </c>
      <c r="R123" s="8">
        <v>62</v>
      </c>
      <c r="S123" s="8">
        <v>137</v>
      </c>
      <c r="T123" s="8">
        <v>118</v>
      </c>
      <c r="U123" s="8">
        <v>146</v>
      </c>
      <c r="V123" s="8">
        <v>95</v>
      </c>
      <c r="W123" s="8">
        <v>119</v>
      </c>
      <c r="X123" s="8">
        <v>24</v>
      </c>
      <c r="Y123" s="8">
        <v>42</v>
      </c>
      <c r="Z123" s="8">
        <v>40</v>
      </c>
      <c r="AA123" s="8">
        <v>33</v>
      </c>
      <c r="AB123" s="8">
        <v>26</v>
      </c>
      <c r="AC123" s="8">
        <v>29</v>
      </c>
      <c r="AD123" s="8">
        <v>23</v>
      </c>
      <c r="AE123" s="8">
        <v>11</v>
      </c>
      <c r="AF123" s="8">
        <v>18</v>
      </c>
      <c r="AG123" s="8">
        <v>46</v>
      </c>
      <c r="AH123" s="8">
        <v>50</v>
      </c>
      <c r="AI123" s="8">
        <v>50</v>
      </c>
      <c r="AJ123" s="8">
        <v>81</v>
      </c>
      <c r="AK123" s="8">
        <v>39</v>
      </c>
      <c r="AL123" s="8">
        <v>43</v>
      </c>
      <c r="AM123" s="8">
        <v>38</v>
      </c>
      <c r="AN123" s="8">
        <v>30</v>
      </c>
      <c r="AO123" s="8">
        <v>20</v>
      </c>
      <c r="AP123" s="8">
        <v>23</v>
      </c>
      <c r="AQ123" s="8">
        <v>27</v>
      </c>
      <c r="AR123" s="8">
        <v>21</v>
      </c>
      <c r="AS123" s="8">
        <v>31</v>
      </c>
      <c r="AT123" s="8">
        <v>8</v>
      </c>
      <c r="AU123" s="8">
        <v>22</v>
      </c>
      <c r="AV123" s="8">
        <v>12</v>
      </c>
      <c r="AW123" s="8">
        <v>22</v>
      </c>
      <c r="AX123" s="8">
        <v>34</v>
      </c>
      <c r="AY123" s="8">
        <v>59</v>
      </c>
      <c r="AZ123" s="8">
        <v>41</v>
      </c>
      <c r="BA123" s="8">
        <v>30</v>
      </c>
      <c r="BB123" s="8">
        <v>27</v>
      </c>
      <c r="BC123" s="8">
        <v>54</v>
      </c>
      <c r="BD123" s="8">
        <v>78</v>
      </c>
      <c r="BE123" s="8">
        <v>76</v>
      </c>
      <c r="BF123" s="8">
        <v>46</v>
      </c>
      <c r="BG123" s="8">
        <v>80</v>
      </c>
      <c r="BH123" s="8">
        <v>79</v>
      </c>
      <c r="BI123" s="8">
        <v>85</v>
      </c>
      <c r="BJ123" s="8">
        <v>138</v>
      </c>
      <c r="BK123" s="8">
        <v>44</v>
      </c>
      <c r="BL123" s="8">
        <v>62</v>
      </c>
      <c r="BM123" s="8">
        <v>71</v>
      </c>
      <c r="BN123" s="8">
        <v>110</v>
      </c>
      <c r="BO123" s="8">
        <v>99</v>
      </c>
      <c r="BP123" s="8">
        <v>89</v>
      </c>
      <c r="BQ123" s="8">
        <v>41</v>
      </c>
      <c r="BR123" s="8">
        <v>85</v>
      </c>
      <c r="BS123" s="8">
        <v>112</v>
      </c>
      <c r="BT123" s="8">
        <v>340</v>
      </c>
      <c r="BU123" s="8"/>
      <c r="BW123" s="8">
        <f>SUM(B123:BT123)</f>
        <v>4176</v>
      </c>
      <c r="BX123" s="8">
        <f>COUNT(B123:BT123)</f>
        <v>69</v>
      </c>
      <c r="BY123" s="8">
        <f>COUNTIF(B123:BT123,"CW")+COUNTIF(B123:BT123,"CP")+COUNTIF(B123:BT123,"X")</f>
        <v>0</v>
      </c>
      <c r="BZ123" s="8">
        <f>COUNT(B123:BT123)+COUNTIF(B123:BT123,"CW")+COUNTIF(B123:BT123,"CP")+COUNTIF(B123:BT123,"X")</f>
        <v>69</v>
      </c>
      <c r="CA123" s="52" t="str">
        <f t="shared" si="14"/>
        <v xml:space="preserve"> </v>
      </c>
      <c r="CB123" s="5"/>
      <c r="CC123" s="5"/>
      <c r="CD123" s="16">
        <f>MAX(B123:AW123)</f>
        <v>146</v>
      </c>
      <c r="CE123" s="1">
        <f>COUNT(B123:AW123)</f>
        <v>46</v>
      </c>
      <c r="CF123" s="1">
        <f>SUM(B123:AW123)</f>
        <v>2296</v>
      </c>
      <c r="CG123" s="17"/>
      <c r="CH123" s="5">
        <f t="shared" si="17"/>
        <v>1</v>
      </c>
      <c r="CI123">
        <f t="shared" si="19"/>
        <v>232</v>
      </c>
      <c r="CJ123" s="17"/>
      <c r="CK123" s="18">
        <f t="shared" si="18"/>
        <v>1</v>
      </c>
    </row>
    <row r="124" spans="1:89">
      <c r="A124" s="43" t="s">
        <v>188</v>
      </c>
      <c r="B124" s="8">
        <v>1</v>
      </c>
      <c r="C124" s="8"/>
      <c r="D124" s="8"/>
      <c r="E124" s="8"/>
      <c r="F124" s="8">
        <v>59</v>
      </c>
      <c r="G124" s="8">
        <v>53</v>
      </c>
      <c r="H124" s="8">
        <v>72</v>
      </c>
      <c r="I124" s="8">
        <v>188</v>
      </c>
      <c r="J124" s="8">
        <v>215</v>
      </c>
      <c r="K124" s="8">
        <v>81</v>
      </c>
      <c r="L124" s="8">
        <v>157</v>
      </c>
      <c r="M124" s="8">
        <v>146</v>
      </c>
      <c r="N124" s="8">
        <v>166</v>
      </c>
      <c r="O124" s="8">
        <v>140</v>
      </c>
      <c r="P124" s="8">
        <v>223</v>
      </c>
      <c r="Q124" s="8">
        <v>188</v>
      </c>
      <c r="R124" s="8">
        <v>134</v>
      </c>
      <c r="S124" s="8">
        <v>158</v>
      </c>
      <c r="T124" s="8">
        <v>173</v>
      </c>
      <c r="U124" s="8">
        <v>182</v>
      </c>
      <c r="V124" s="8">
        <v>249</v>
      </c>
      <c r="W124" s="8">
        <v>229</v>
      </c>
      <c r="X124" s="8">
        <v>279</v>
      </c>
      <c r="Y124" s="8">
        <v>36</v>
      </c>
      <c r="Z124" s="8">
        <v>205</v>
      </c>
      <c r="AA124" s="8">
        <v>137</v>
      </c>
      <c r="AB124" s="8">
        <v>156</v>
      </c>
      <c r="AC124" s="8">
        <v>183</v>
      </c>
      <c r="AD124" s="8">
        <v>214</v>
      </c>
      <c r="AE124" s="8">
        <v>199</v>
      </c>
      <c r="AF124" s="8">
        <v>218</v>
      </c>
      <c r="AG124" s="8">
        <v>141</v>
      </c>
      <c r="AH124" s="8">
        <v>303</v>
      </c>
      <c r="AI124" s="8">
        <v>342</v>
      </c>
      <c r="AJ124" s="8">
        <v>338</v>
      </c>
      <c r="AK124" s="8">
        <v>219</v>
      </c>
      <c r="AL124" s="8">
        <v>419</v>
      </c>
      <c r="AM124" s="8">
        <v>393</v>
      </c>
      <c r="AN124" s="6">
        <v>422</v>
      </c>
      <c r="AO124" s="8">
        <v>609</v>
      </c>
      <c r="AP124" s="8">
        <v>347</v>
      </c>
      <c r="AQ124" s="8">
        <v>611</v>
      </c>
      <c r="AR124" s="8">
        <v>736</v>
      </c>
      <c r="AS124" s="8">
        <v>528</v>
      </c>
      <c r="AT124" s="8">
        <v>361</v>
      </c>
      <c r="AU124" s="8">
        <v>313</v>
      </c>
      <c r="AV124" s="8">
        <v>306</v>
      </c>
      <c r="AW124" s="8">
        <v>504</v>
      </c>
      <c r="AX124" s="8">
        <v>569</v>
      </c>
      <c r="AY124" s="8">
        <v>417</v>
      </c>
      <c r="AZ124" s="8">
        <v>518</v>
      </c>
      <c r="BA124" s="8">
        <v>381</v>
      </c>
      <c r="BB124" s="8">
        <v>328</v>
      </c>
      <c r="BC124" s="8">
        <v>765</v>
      </c>
      <c r="BD124" s="8">
        <v>487</v>
      </c>
      <c r="BE124" s="8">
        <v>714</v>
      </c>
      <c r="BF124" s="8">
        <v>630</v>
      </c>
      <c r="BG124" s="8">
        <v>674</v>
      </c>
      <c r="BH124" s="8">
        <v>999</v>
      </c>
      <c r="BI124" s="8">
        <v>972</v>
      </c>
      <c r="BJ124" s="8">
        <v>540</v>
      </c>
      <c r="BK124" s="8">
        <v>865</v>
      </c>
      <c r="BL124" s="8">
        <v>635</v>
      </c>
      <c r="BM124" s="8">
        <v>732</v>
      </c>
      <c r="BN124" s="8">
        <v>1263</v>
      </c>
      <c r="BO124" s="8">
        <v>1180</v>
      </c>
      <c r="BP124" s="8">
        <v>476</v>
      </c>
      <c r="BQ124" s="8">
        <v>866</v>
      </c>
      <c r="BR124" s="8">
        <v>677</v>
      </c>
      <c r="BS124" s="8">
        <v>547</v>
      </c>
      <c r="BT124" s="8">
        <v>358</v>
      </c>
      <c r="BU124" s="8"/>
      <c r="BW124" s="8">
        <f>SUM(B124:BT124)</f>
        <v>26926</v>
      </c>
      <c r="BX124" s="8">
        <f>COUNT(B124:BT124)</f>
        <v>68</v>
      </c>
      <c r="BY124" s="8">
        <f>COUNTIF(B124:BT124,"CW")+COUNTIF(B124:BT124,"CP")+COUNTIF(B124:BT124,"X")</f>
        <v>0</v>
      </c>
      <c r="BZ124" s="8">
        <f>COUNT(B124:BT124)+COUNTIF(B124:BT124,"CW")+COUNTIF(B124:BT124,"CP")+COUNTIF(B124:BT124,"X")</f>
        <v>68</v>
      </c>
      <c r="CA124" s="52" t="str">
        <f t="shared" si="14"/>
        <v xml:space="preserve"> </v>
      </c>
      <c r="CB124" s="5"/>
      <c r="CC124" s="5"/>
      <c r="CD124" s="16">
        <f>MAX(B124:AW124)</f>
        <v>736</v>
      </c>
      <c r="CE124" s="1">
        <f>COUNT(B124:AW124)</f>
        <v>45</v>
      </c>
      <c r="CF124" s="1">
        <f>SUM(B124:AW124)</f>
        <v>11333</v>
      </c>
      <c r="CG124" s="17"/>
      <c r="CH124" s="5">
        <f t="shared" si="17"/>
        <v>1</v>
      </c>
      <c r="CI124">
        <f t="shared" si="19"/>
        <v>4626</v>
      </c>
      <c r="CJ124" s="17"/>
      <c r="CK124" s="18">
        <f t="shared" si="18"/>
        <v>1</v>
      </c>
    </row>
    <row r="125" spans="1:89">
      <c r="A125" s="43" t="s">
        <v>189</v>
      </c>
      <c r="B125" s="8"/>
      <c r="C125" s="8"/>
      <c r="D125" s="8"/>
      <c r="E125" s="8"/>
      <c r="F125" s="8">
        <v>6</v>
      </c>
      <c r="G125" s="8">
        <v>3</v>
      </c>
      <c r="H125" s="8">
        <v>7</v>
      </c>
      <c r="I125" s="8">
        <v>8</v>
      </c>
      <c r="J125" s="8">
        <v>26</v>
      </c>
      <c r="K125" s="8">
        <v>20</v>
      </c>
      <c r="L125" s="8">
        <v>17</v>
      </c>
      <c r="M125" s="8">
        <v>6</v>
      </c>
      <c r="N125" s="8">
        <v>15</v>
      </c>
      <c r="O125" s="8">
        <v>15</v>
      </c>
      <c r="P125" s="8">
        <v>15</v>
      </c>
      <c r="Q125" s="8">
        <v>24</v>
      </c>
      <c r="R125" s="8">
        <v>12</v>
      </c>
      <c r="S125" s="8">
        <v>7</v>
      </c>
      <c r="T125" s="8">
        <v>21</v>
      </c>
      <c r="U125" s="8">
        <v>11</v>
      </c>
      <c r="V125" s="8">
        <v>8</v>
      </c>
      <c r="W125" s="8">
        <v>7</v>
      </c>
      <c r="X125" s="8">
        <v>12</v>
      </c>
      <c r="Y125" s="8">
        <v>1</v>
      </c>
      <c r="Z125" s="8">
        <v>2</v>
      </c>
      <c r="AA125" s="8">
        <v>9</v>
      </c>
      <c r="AB125" s="8">
        <v>4</v>
      </c>
      <c r="AC125" s="8">
        <v>3</v>
      </c>
      <c r="AD125" s="8">
        <v>2</v>
      </c>
      <c r="AE125" s="8">
        <v>2</v>
      </c>
      <c r="AF125" s="8"/>
      <c r="AG125" s="8"/>
      <c r="AH125" s="8">
        <v>3</v>
      </c>
      <c r="AI125" s="8">
        <v>6</v>
      </c>
      <c r="AJ125" s="8"/>
      <c r="AK125" s="8"/>
      <c r="AL125" s="8">
        <v>1</v>
      </c>
      <c r="AM125" s="8"/>
      <c r="AN125" s="8"/>
      <c r="AO125" s="8">
        <v>1</v>
      </c>
      <c r="AQ125" s="8">
        <v>2</v>
      </c>
      <c r="AR125" s="8">
        <v>6</v>
      </c>
      <c r="AS125" s="8">
        <v>10</v>
      </c>
      <c r="AT125" s="8" t="s">
        <v>350</v>
      </c>
      <c r="AU125" s="8">
        <v>2</v>
      </c>
      <c r="AV125" s="8" t="s">
        <v>350</v>
      </c>
      <c r="AW125" s="8">
        <v>6</v>
      </c>
      <c r="AX125" s="8">
        <v>3</v>
      </c>
      <c r="AY125" s="8">
        <v>2</v>
      </c>
      <c r="AZ125" s="8">
        <v>2</v>
      </c>
      <c r="BA125" s="8"/>
      <c r="BB125" s="8">
        <v>2</v>
      </c>
      <c r="BC125" s="43"/>
      <c r="BD125" s="8"/>
      <c r="BE125" s="8"/>
      <c r="BF125" s="8"/>
      <c r="BG125" s="8">
        <v>1</v>
      </c>
      <c r="BH125" s="8">
        <v>7</v>
      </c>
      <c r="BI125" s="30" t="s">
        <v>55</v>
      </c>
      <c r="BJ125" s="8"/>
      <c r="BK125" s="8">
        <v>2</v>
      </c>
      <c r="BL125" s="8">
        <v>2</v>
      </c>
      <c r="BM125" s="30" t="s">
        <v>55</v>
      </c>
      <c r="BN125" s="8"/>
      <c r="BO125" s="8"/>
      <c r="BP125" s="8"/>
      <c r="BQ125" s="8"/>
      <c r="BR125" s="8"/>
      <c r="BS125" s="8"/>
      <c r="BT125" s="8"/>
      <c r="BU125" s="8"/>
      <c r="BW125" s="8">
        <f>SUM(B125:BT125)</f>
        <v>321</v>
      </c>
      <c r="BX125" s="8">
        <f>COUNT(B125:BT125)</f>
        <v>43</v>
      </c>
      <c r="BY125" s="8">
        <f>COUNTIF(B125:BT125,"CW")+COUNTIF(B125:BT125,"CP")+COUNTIF(B125:BT125,"X")</f>
        <v>4</v>
      </c>
      <c r="BZ125" s="8">
        <f>COUNT(B125:BT125)+COUNTIF(B125:BT125,"CW")+COUNTIF(B125:BT125,"CP")+COUNTIF(B125:BT125,"X")</f>
        <v>47</v>
      </c>
      <c r="CA125" s="52" t="str">
        <f t="shared" si="14"/>
        <v xml:space="preserve"> </v>
      </c>
      <c r="CB125" s="5"/>
      <c r="CC125" s="5"/>
      <c r="CD125" s="16">
        <f>MAX(B125:AW125)</f>
        <v>26</v>
      </c>
      <c r="CE125" s="1">
        <f>COUNT(B125:AW125)</f>
        <v>35</v>
      </c>
      <c r="CF125" s="1">
        <f>SUM(B125:AW125)</f>
        <v>300</v>
      </c>
      <c r="CG125" s="17"/>
      <c r="CH125" s="5">
        <f t="shared" si="17"/>
        <v>1</v>
      </c>
      <c r="CI125">
        <f t="shared" si="19"/>
        <v>21</v>
      </c>
      <c r="CJ125" s="17"/>
      <c r="CK125" s="18">
        <f t="shared" si="18"/>
        <v>1</v>
      </c>
    </row>
    <row r="126" spans="1:89">
      <c r="A126" s="43" t="s">
        <v>61</v>
      </c>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Q126" s="8"/>
      <c r="AR126" s="8"/>
      <c r="AS126" s="8"/>
      <c r="AT126" s="8"/>
      <c r="AU126" s="8"/>
      <c r="AV126" s="8"/>
      <c r="AW126" s="43"/>
      <c r="AX126" s="8"/>
      <c r="AY126" s="8"/>
      <c r="AZ126" s="8"/>
      <c r="BA126" s="8" t="s">
        <v>55</v>
      </c>
      <c r="BB126" s="8"/>
      <c r="BC126" s="8"/>
      <c r="BD126" s="8"/>
      <c r="BE126" s="8"/>
      <c r="BF126" s="8"/>
      <c r="BG126" s="8"/>
      <c r="BH126" s="8"/>
      <c r="BI126" s="30"/>
      <c r="BJ126" s="8"/>
      <c r="BK126" s="8"/>
      <c r="BL126" s="30" t="s">
        <v>55</v>
      </c>
      <c r="BM126" s="8"/>
      <c r="BN126" s="8"/>
      <c r="BO126" s="8"/>
      <c r="BP126" s="8"/>
      <c r="BQ126" s="8"/>
      <c r="BR126" s="8"/>
      <c r="BS126" s="8"/>
      <c r="BT126" s="8"/>
      <c r="BU126" s="43"/>
      <c r="BW126" s="8">
        <f>SUM(B126:BT126)</f>
        <v>0</v>
      </c>
      <c r="BX126" s="8">
        <f>COUNT(B126:BT126)</f>
        <v>0</v>
      </c>
      <c r="BY126" s="8">
        <f>COUNTIF(B126:BT126,"CW")+COUNTIF(B126:BT126,"CP")+COUNTIF(B126:BT126,"X")</f>
        <v>2</v>
      </c>
      <c r="BZ126" s="8">
        <f>COUNT(B126:BT126)+COUNTIF(B126:BT126,"CW")+COUNTIF(B126:BT126,"CP")+COUNTIF(B126:BT126,"X")</f>
        <v>2</v>
      </c>
      <c r="CA126" s="52" t="str">
        <f t="shared" si="14"/>
        <v>ü</v>
      </c>
      <c r="CB126" s="5"/>
      <c r="CD126" s="16">
        <f>MAX(B126:AW126)</f>
        <v>0</v>
      </c>
      <c r="CE126" s="1">
        <f>COUNT(B126:AW126)</f>
        <v>0</v>
      </c>
      <c r="CF126" s="1">
        <f>SUM(B126:AW126)</f>
        <v>0</v>
      </c>
      <c r="CG126" s="17"/>
      <c r="CH126" s="5" t="b">
        <f t="shared" si="17"/>
        <v>0</v>
      </c>
      <c r="CI126">
        <f t="shared" si="19"/>
        <v>0</v>
      </c>
      <c r="CJ126" s="17"/>
      <c r="CK126" s="18" t="b">
        <f t="shared" si="18"/>
        <v>0</v>
      </c>
    </row>
    <row r="127" spans="1:89">
      <c r="A127" s="43" t="s">
        <v>190</v>
      </c>
      <c r="B127" s="8"/>
      <c r="C127" s="8"/>
      <c r="D127" s="8"/>
      <c r="E127" s="8"/>
      <c r="F127" s="8">
        <v>3</v>
      </c>
      <c r="G127" s="8"/>
      <c r="H127" s="8">
        <v>14</v>
      </c>
      <c r="I127" s="8"/>
      <c r="J127" s="8">
        <v>22</v>
      </c>
      <c r="K127" s="8">
        <v>4</v>
      </c>
      <c r="L127" s="8">
        <v>5</v>
      </c>
      <c r="M127" s="8">
        <v>3</v>
      </c>
      <c r="N127" s="8">
        <v>10</v>
      </c>
      <c r="O127" s="8">
        <v>2</v>
      </c>
      <c r="P127" s="8">
        <v>7</v>
      </c>
      <c r="Q127" s="8">
        <v>5</v>
      </c>
      <c r="R127" s="8">
        <v>5</v>
      </c>
      <c r="S127" s="8">
        <v>1</v>
      </c>
      <c r="T127" s="8">
        <v>1</v>
      </c>
      <c r="U127" s="8">
        <v>4</v>
      </c>
      <c r="V127" s="8">
        <v>2</v>
      </c>
      <c r="W127" s="8">
        <v>16</v>
      </c>
      <c r="X127" s="8">
        <v>5</v>
      </c>
      <c r="Y127" s="8">
        <v>1</v>
      </c>
      <c r="Z127" s="8">
        <v>4</v>
      </c>
      <c r="AA127" s="8"/>
      <c r="AB127" s="8">
        <v>2</v>
      </c>
      <c r="AC127" s="8">
        <v>7</v>
      </c>
      <c r="AD127" s="8"/>
      <c r="AE127" s="8"/>
      <c r="AF127" s="8"/>
      <c r="AG127" s="8">
        <v>4</v>
      </c>
      <c r="AH127" s="8">
        <v>3</v>
      </c>
      <c r="AI127" s="8">
        <v>8</v>
      </c>
      <c r="AJ127" s="8">
        <v>13</v>
      </c>
      <c r="AK127" s="8">
        <v>10</v>
      </c>
      <c r="AL127" s="8">
        <v>17</v>
      </c>
      <c r="AM127" s="6">
        <v>48</v>
      </c>
      <c r="AN127" s="8">
        <v>16</v>
      </c>
      <c r="AO127" s="8">
        <v>33</v>
      </c>
      <c r="AP127" s="8">
        <v>12</v>
      </c>
      <c r="AQ127" s="8">
        <v>20</v>
      </c>
      <c r="AR127" s="8">
        <v>21</v>
      </c>
      <c r="AS127" s="8">
        <v>23</v>
      </c>
      <c r="AT127" s="8">
        <v>7</v>
      </c>
      <c r="AU127" s="8">
        <v>6</v>
      </c>
      <c r="AV127" s="8">
        <v>8</v>
      </c>
      <c r="AW127" s="8">
        <v>16</v>
      </c>
      <c r="AX127" s="8">
        <v>37</v>
      </c>
      <c r="AY127" s="8">
        <v>7</v>
      </c>
      <c r="AZ127" s="8">
        <v>23</v>
      </c>
      <c r="BA127" s="8">
        <v>22</v>
      </c>
      <c r="BB127" s="8">
        <v>5</v>
      </c>
      <c r="BC127" s="8">
        <v>25</v>
      </c>
      <c r="BD127" s="8">
        <v>9</v>
      </c>
      <c r="BE127" s="8">
        <v>27</v>
      </c>
      <c r="BF127" s="8">
        <v>7</v>
      </c>
      <c r="BG127" s="8">
        <v>43</v>
      </c>
      <c r="BH127" s="8">
        <v>33</v>
      </c>
      <c r="BI127" s="8">
        <v>58</v>
      </c>
      <c r="BJ127" s="8">
        <v>14</v>
      </c>
      <c r="BK127" s="8">
        <v>64</v>
      </c>
      <c r="BL127" s="8">
        <v>14</v>
      </c>
      <c r="BM127" s="8">
        <v>447</v>
      </c>
      <c r="BN127" s="8">
        <v>60</v>
      </c>
      <c r="BO127" s="8">
        <v>326</v>
      </c>
      <c r="BP127" s="8">
        <v>24</v>
      </c>
      <c r="BQ127" s="8">
        <v>102</v>
      </c>
      <c r="BR127" s="8">
        <v>39</v>
      </c>
      <c r="BS127" s="8">
        <v>41</v>
      </c>
      <c r="BT127" s="8">
        <v>22</v>
      </c>
      <c r="BU127" s="8"/>
      <c r="BW127" s="8">
        <f>SUM(B127:BT127)</f>
        <v>1837</v>
      </c>
      <c r="BX127" s="8">
        <f>COUNT(B127:BT127)</f>
        <v>61</v>
      </c>
      <c r="BY127" s="8">
        <f>COUNTIF(B127:BT127,"CW")+COUNTIF(B127:BT127,"CP")+COUNTIF(B127:BT127,"X")</f>
        <v>0</v>
      </c>
      <c r="BZ127" s="8">
        <f>COUNT(B127:BT127)+COUNTIF(B127:BT127,"CW")+COUNTIF(B127:BT127,"CP")+COUNTIF(B127:BT127,"X")</f>
        <v>61</v>
      </c>
      <c r="CA127" s="52" t="str">
        <f t="shared" si="14"/>
        <v xml:space="preserve"> </v>
      </c>
      <c r="CB127" s="5"/>
      <c r="CC127" s="5"/>
      <c r="CD127" s="16">
        <f>MAX(B127:AW127)</f>
        <v>48</v>
      </c>
      <c r="CE127" s="1">
        <f>COUNT(B127:AW127)</f>
        <v>38</v>
      </c>
      <c r="CF127" s="1">
        <f>SUM(B127:AW127)</f>
        <v>388</v>
      </c>
      <c r="CG127" s="17"/>
      <c r="CH127" s="5">
        <f t="shared" si="17"/>
        <v>1</v>
      </c>
      <c r="CI127">
        <f t="shared" si="19"/>
        <v>194</v>
      </c>
      <c r="CJ127" s="17"/>
      <c r="CK127" s="18">
        <f t="shared" si="18"/>
        <v>1</v>
      </c>
    </row>
    <row r="128" spans="1:89">
      <c r="A128" s="43" t="s">
        <v>191</v>
      </c>
      <c r="B128" s="8"/>
      <c r="C128" s="8"/>
      <c r="D128" s="8"/>
      <c r="E128" s="8"/>
      <c r="F128" s="8"/>
      <c r="G128" s="8">
        <v>1</v>
      </c>
      <c r="H128" s="8"/>
      <c r="I128" s="8">
        <v>4</v>
      </c>
      <c r="J128" s="8">
        <v>8</v>
      </c>
      <c r="K128" s="8" t="s">
        <v>350</v>
      </c>
      <c r="L128" s="8">
        <v>4</v>
      </c>
      <c r="M128" s="8">
        <v>2</v>
      </c>
      <c r="N128" s="8">
        <v>5</v>
      </c>
      <c r="O128" s="8" t="s">
        <v>350</v>
      </c>
      <c r="P128" s="8">
        <v>1</v>
      </c>
      <c r="Q128" s="8">
        <v>1</v>
      </c>
      <c r="R128" s="8">
        <v>1</v>
      </c>
      <c r="S128" s="8"/>
      <c r="T128" s="8">
        <v>1</v>
      </c>
      <c r="U128" s="8">
        <v>2</v>
      </c>
      <c r="V128" s="8">
        <v>4</v>
      </c>
      <c r="W128" s="8">
        <v>6</v>
      </c>
      <c r="X128" s="8">
        <v>3</v>
      </c>
      <c r="Y128" s="8"/>
      <c r="Z128" s="8">
        <v>1</v>
      </c>
      <c r="AA128" s="8"/>
      <c r="AB128" s="8"/>
      <c r="AC128" s="8">
        <v>2</v>
      </c>
      <c r="AD128" s="8">
        <v>2</v>
      </c>
      <c r="AE128" s="8"/>
      <c r="AF128" s="8">
        <v>4</v>
      </c>
      <c r="AG128" s="8">
        <v>1</v>
      </c>
      <c r="AH128" s="8"/>
      <c r="AI128" s="8" t="s">
        <v>350</v>
      </c>
      <c r="AJ128" s="8">
        <v>2</v>
      </c>
      <c r="AK128" s="8"/>
      <c r="AL128" s="8">
        <v>3</v>
      </c>
      <c r="AM128" s="8"/>
      <c r="AN128" s="8"/>
      <c r="AO128" s="8">
        <v>2</v>
      </c>
      <c r="AP128" s="8">
        <v>6</v>
      </c>
      <c r="AQ128" s="8"/>
      <c r="AR128" s="8">
        <v>2</v>
      </c>
      <c r="AS128" s="8"/>
      <c r="AT128" s="8">
        <v>6</v>
      </c>
      <c r="AU128" s="8">
        <v>2</v>
      </c>
      <c r="AV128" s="8">
        <v>2</v>
      </c>
      <c r="AW128" s="43"/>
      <c r="AX128" s="8">
        <v>9</v>
      </c>
      <c r="AY128" s="8">
        <v>2</v>
      </c>
      <c r="AZ128" s="8">
        <v>8</v>
      </c>
      <c r="BA128" s="8">
        <v>3</v>
      </c>
      <c r="BB128" s="8">
        <v>8</v>
      </c>
      <c r="BC128" s="8" t="s">
        <v>55</v>
      </c>
      <c r="BD128" s="8">
        <v>5</v>
      </c>
      <c r="BE128" s="30" t="s">
        <v>55</v>
      </c>
      <c r="BF128" s="8">
        <v>3</v>
      </c>
      <c r="BG128" s="8">
        <v>10</v>
      </c>
      <c r="BH128" s="8">
        <v>3</v>
      </c>
      <c r="BI128" s="8">
        <v>14</v>
      </c>
      <c r="BJ128" s="8">
        <v>2</v>
      </c>
      <c r="BK128" s="8">
        <v>14</v>
      </c>
      <c r="BL128" s="8">
        <v>1</v>
      </c>
      <c r="BM128" s="8">
        <v>7</v>
      </c>
      <c r="BN128" s="8">
        <v>2</v>
      </c>
      <c r="BO128" s="8">
        <v>10</v>
      </c>
      <c r="BP128" s="8">
        <v>1</v>
      </c>
      <c r="BQ128" s="8">
        <v>17</v>
      </c>
      <c r="BR128" s="8">
        <v>6</v>
      </c>
      <c r="BS128" s="8">
        <v>9</v>
      </c>
      <c r="BT128" s="8">
        <v>3</v>
      </c>
      <c r="BU128" s="43"/>
      <c r="BW128" s="8">
        <f>SUM(B128:BT128)</f>
        <v>215</v>
      </c>
      <c r="BX128" s="8">
        <f>COUNT(B128:BT128)</f>
        <v>48</v>
      </c>
      <c r="BY128" s="8">
        <f>COUNTIF(B128:BT128,"CW")+COUNTIF(B128:BT128,"CP")+COUNTIF(B128:BT128,"X")</f>
        <v>5</v>
      </c>
      <c r="BZ128" s="8">
        <f>COUNT(B128:BT128)+COUNTIF(B128:BT128,"CW")+COUNTIF(B128:BT128,"CP")+COUNTIF(B128:BT128,"X")</f>
        <v>53</v>
      </c>
      <c r="CA128" s="52" t="str">
        <f t="shared" si="14"/>
        <v xml:space="preserve"> </v>
      </c>
      <c r="CB128" s="5"/>
      <c r="CD128" s="16">
        <f>MAX(B128:AW128)</f>
        <v>8</v>
      </c>
      <c r="CE128" s="1">
        <f>COUNT(B128:AW128)</f>
        <v>27</v>
      </c>
      <c r="CF128" s="1">
        <f>SUM(B128:AW128)</f>
        <v>78</v>
      </c>
      <c r="CG128" s="17"/>
      <c r="CH128" s="5">
        <f t="shared" si="17"/>
        <v>1</v>
      </c>
      <c r="CI128">
        <f t="shared" si="19"/>
        <v>20</v>
      </c>
      <c r="CJ128" s="17"/>
      <c r="CK128" s="18">
        <f t="shared" si="18"/>
        <v>1</v>
      </c>
    </row>
    <row r="129" spans="1:89">
      <c r="A129" s="43" t="s">
        <v>62</v>
      </c>
      <c r="B129" s="8"/>
      <c r="C129" s="8"/>
      <c r="D129" s="8"/>
      <c r="E129" s="8"/>
      <c r="F129" s="8">
        <v>1</v>
      </c>
      <c r="G129" s="8"/>
      <c r="H129" s="8">
        <v>3</v>
      </c>
      <c r="I129" s="8">
        <v>2</v>
      </c>
      <c r="J129" s="8">
        <v>4</v>
      </c>
      <c r="K129" s="8">
        <v>1</v>
      </c>
      <c r="L129" s="8">
        <v>1</v>
      </c>
      <c r="M129" s="8">
        <v>6</v>
      </c>
      <c r="N129" s="8">
        <v>6</v>
      </c>
      <c r="O129" s="8" t="s">
        <v>350</v>
      </c>
      <c r="P129" s="8">
        <v>3</v>
      </c>
      <c r="Q129" s="8" t="s">
        <v>350</v>
      </c>
      <c r="R129" s="8">
        <v>1</v>
      </c>
      <c r="S129" s="8">
        <v>1</v>
      </c>
      <c r="T129" s="8">
        <v>2</v>
      </c>
      <c r="U129" s="8">
        <v>1</v>
      </c>
      <c r="V129" s="8">
        <v>1</v>
      </c>
      <c r="W129" s="8">
        <v>3</v>
      </c>
      <c r="X129" s="8"/>
      <c r="Y129" s="8"/>
      <c r="Z129" s="8"/>
      <c r="AA129" s="8"/>
      <c r="AB129" s="8">
        <v>1</v>
      </c>
      <c r="AC129" s="8"/>
      <c r="AD129" s="8">
        <v>1</v>
      </c>
      <c r="AE129" s="8">
        <v>2</v>
      </c>
      <c r="AF129" s="8">
        <v>4</v>
      </c>
      <c r="AG129" s="8" t="s">
        <v>350</v>
      </c>
      <c r="AH129" s="8"/>
      <c r="AI129" s="8"/>
      <c r="AJ129" s="8" t="s">
        <v>350</v>
      </c>
      <c r="AK129" s="8">
        <v>2</v>
      </c>
      <c r="AL129" s="8">
        <v>3</v>
      </c>
      <c r="AM129" s="8">
        <v>1</v>
      </c>
      <c r="AN129" s="8">
        <v>1</v>
      </c>
      <c r="AO129" s="8">
        <v>5</v>
      </c>
      <c r="AP129" s="8">
        <v>1</v>
      </c>
      <c r="AQ129" s="8">
        <v>1</v>
      </c>
      <c r="AR129" s="8">
        <v>8</v>
      </c>
      <c r="AS129" s="8">
        <v>1</v>
      </c>
      <c r="AT129" s="8">
        <v>4</v>
      </c>
      <c r="AU129" s="8">
        <v>2</v>
      </c>
      <c r="AV129" s="8">
        <v>1</v>
      </c>
      <c r="AW129" s="8">
        <v>1</v>
      </c>
      <c r="AX129" s="8">
        <v>1</v>
      </c>
      <c r="AY129" s="8">
        <v>6</v>
      </c>
      <c r="AZ129" s="8" t="s">
        <v>55</v>
      </c>
      <c r="BA129" s="8">
        <v>1</v>
      </c>
      <c r="BB129" s="8">
        <v>1</v>
      </c>
      <c r="BC129" s="8">
        <v>2</v>
      </c>
      <c r="BD129" s="8"/>
      <c r="BE129" s="8">
        <v>3</v>
      </c>
      <c r="BF129" s="8"/>
      <c r="BG129" s="8">
        <v>1</v>
      </c>
      <c r="BH129" s="8">
        <v>2</v>
      </c>
      <c r="BI129" s="8">
        <v>3</v>
      </c>
      <c r="BJ129" s="30" t="s">
        <v>55</v>
      </c>
      <c r="BK129" s="8">
        <v>2</v>
      </c>
      <c r="BL129" s="8">
        <v>3</v>
      </c>
      <c r="BM129" s="8">
        <v>2</v>
      </c>
      <c r="BN129" s="8">
        <v>4</v>
      </c>
      <c r="BO129" s="8">
        <v>8</v>
      </c>
      <c r="BP129" s="8"/>
      <c r="BQ129" s="8"/>
      <c r="BR129" s="8">
        <v>1</v>
      </c>
      <c r="BS129" s="8"/>
      <c r="BT129" s="8">
        <v>5</v>
      </c>
      <c r="BU129" s="8"/>
      <c r="BW129" s="8">
        <f>SUM(B129:BT129)</f>
        <v>120</v>
      </c>
      <c r="BX129" s="8">
        <f>COUNT(B129:BT129)</f>
        <v>48</v>
      </c>
      <c r="BY129" s="8">
        <f>COUNTIF(B129:BT129,"CW")+COUNTIF(B129:BT129,"CP")+COUNTIF(B129:BT129,"X")</f>
        <v>6</v>
      </c>
      <c r="BZ129" s="8">
        <f>COUNT(B129:BT129)+COUNTIF(B129:BT129,"CW")+COUNTIF(B129:BT129,"CP")+COUNTIF(B129:BT129,"X")</f>
        <v>54</v>
      </c>
      <c r="CA129" s="52" t="str">
        <f t="shared" si="14"/>
        <v xml:space="preserve"> </v>
      </c>
      <c r="CB129" s="5"/>
      <c r="CC129" s="5"/>
      <c r="CD129" s="16">
        <f>MAX(B129:AW129)</f>
        <v>8</v>
      </c>
      <c r="CE129" s="1">
        <f>COUNT(B129:AW129)</f>
        <v>32</v>
      </c>
      <c r="CF129" s="1">
        <f>SUM(B129:AW129)</f>
        <v>75</v>
      </c>
      <c r="CG129" s="17"/>
      <c r="CH129" s="5">
        <f t="shared" si="17"/>
        <v>1</v>
      </c>
      <c r="CI129">
        <f t="shared" si="19"/>
        <v>25</v>
      </c>
      <c r="CJ129" s="17"/>
      <c r="CK129" s="18">
        <f t="shared" si="18"/>
        <v>1</v>
      </c>
    </row>
    <row r="130" spans="1:89">
      <c r="A130" s="43" t="s">
        <v>281</v>
      </c>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Q130" s="8"/>
      <c r="AR130" s="8"/>
      <c r="AS130" s="8"/>
      <c r="AT130" s="8"/>
      <c r="AU130" s="8"/>
      <c r="AV130" s="8"/>
      <c r="AW130" s="8"/>
      <c r="AX130" s="8" t="s">
        <v>55</v>
      </c>
      <c r="AY130" s="8"/>
      <c r="AZ130" s="8"/>
      <c r="BA130" s="8"/>
      <c r="BB130" s="8"/>
      <c r="BC130" s="8"/>
      <c r="BD130" s="8"/>
      <c r="BE130" s="8"/>
      <c r="BF130" s="8"/>
      <c r="BG130" s="8"/>
      <c r="BH130" s="8"/>
      <c r="BI130" s="8"/>
      <c r="BJ130" s="30"/>
      <c r="BK130" s="8"/>
      <c r="BL130" s="8"/>
      <c r="BM130" s="8"/>
      <c r="BN130" s="8"/>
      <c r="BO130" s="8"/>
      <c r="BP130" s="8"/>
      <c r="BQ130" s="8"/>
      <c r="BR130" s="8"/>
      <c r="BS130" s="8"/>
      <c r="BT130" s="8"/>
      <c r="BU130" s="8"/>
      <c r="BW130" s="8">
        <f>SUM(B130:BT130)</f>
        <v>0</v>
      </c>
      <c r="BX130" s="8">
        <f>COUNT(B130:BT130)</f>
        <v>0</v>
      </c>
      <c r="BY130" s="8">
        <f>COUNTIF(B130:BT130,"CW")+COUNTIF(B130:BT130,"CP")+COUNTIF(B130:BT130,"X")</f>
        <v>1</v>
      </c>
      <c r="BZ130" s="8">
        <f>COUNT(B130:BT130)+COUNTIF(B130:BT130,"CW")+COUNTIF(B130:BT130,"CP")+COUNTIF(B130:BT130,"X")</f>
        <v>1</v>
      </c>
      <c r="CA130" s="52" t="str">
        <f t="shared" si="14"/>
        <v>ü</v>
      </c>
      <c r="CB130" s="5"/>
      <c r="CC130" s="5"/>
      <c r="CD130" s="16"/>
      <c r="CG130" s="17"/>
      <c r="CH130" s="5"/>
      <c r="CJ130" s="17"/>
      <c r="CK130" s="18"/>
    </row>
    <row r="131" spans="1:89">
      <c r="A131" s="43" t="s">
        <v>63</v>
      </c>
      <c r="B131" s="8"/>
      <c r="C131" s="8"/>
      <c r="D131" s="8"/>
      <c r="E131" s="8"/>
      <c r="F131" s="8"/>
      <c r="G131" s="8"/>
      <c r="H131" s="8"/>
      <c r="I131" s="8"/>
      <c r="J131" s="8"/>
      <c r="K131" s="8"/>
      <c r="L131" s="8"/>
      <c r="M131" s="8"/>
      <c r="N131" s="8"/>
      <c r="O131" s="8"/>
      <c r="P131" s="8"/>
      <c r="Q131" s="8"/>
      <c r="R131" s="8"/>
      <c r="S131" s="8"/>
      <c r="T131" s="8"/>
      <c r="U131" s="8"/>
      <c r="V131" s="8"/>
      <c r="W131" s="8">
        <v>1</v>
      </c>
      <c r="X131" s="8"/>
      <c r="Y131" s="8"/>
      <c r="Z131" s="8"/>
      <c r="AA131" s="8"/>
      <c r="AB131" s="8"/>
      <c r="AC131" s="8"/>
      <c r="AD131" s="8"/>
      <c r="AE131" s="8"/>
      <c r="AF131" s="8"/>
      <c r="AG131" s="8"/>
      <c r="AH131" s="8"/>
      <c r="AI131" s="8"/>
      <c r="AJ131" s="8"/>
      <c r="AK131" s="8"/>
      <c r="AL131" s="8"/>
      <c r="AM131" s="8"/>
      <c r="AN131" s="8">
        <v>1</v>
      </c>
      <c r="AO131" s="8"/>
      <c r="AQ131" s="8"/>
      <c r="AR131" s="8"/>
      <c r="AS131" s="8"/>
      <c r="AT131" s="8"/>
      <c r="AU131" s="8" t="s">
        <v>350</v>
      </c>
      <c r="AV131" s="8"/>
      <c r="AW131" s="43"/>
      <c r="AX131" s="8"/>
      <c r="AY131" s="8"/>
      <c r="AZ131" s="8"/>
      <c r="BA131" s="8"/>
      <c r="BB131" s="8" t="s">
        <v>55</v>
      </c>
      <c r="BC131" s="8"/>
      <c r="BD131" s="8"/>
      <c r="BE131" s="8"/>
      <c r="BF131" s="8"/>
      <c r="BG131" s="8"/>
      <c r="BH131" s="8"/>
      <c r="BI131" s="8">
        <v>1</v>
      </c>
      <c r="BJ131" s="30" t="s">
        <v>55</v>
      </c>
      <c r="BK131" s="8">
        <v>1</v>
      </c>
      <c r="BL131" s="8"/>
      <c r="BM131" s="82" t="s">
        <v>272</v>
      </c>
      <c r="BN131" s="82" t="s">
        <v>272</v>
      </c>
      <c r="BO131" s="8"/>
      <c r="BP131" s="8"/>
      <c r="BQ131" s="82" t="s">
        <v>272</v>
      </c>
      <c r="BR131" s="8"/>
      <c r="BS131" s="8">
        <v>4</v>
      </c>
      <c r="BT131" s="8"/>
      <c r="BU131" s="43"/>
      <c r="BW131" s="8">
        <f>SUM(B131:BT131)</f>
        <v>8</v>
      </c>
      <c r="BX131" s="8">
        <f>COUNT(B131:BT131)</f>
        <v>5</v>
      </c>
      <c r="BY131" s="8">
        <f>COUNTIF(B131:BT131,"CW")+COUNTIF(B131:BT131,"CP")+COUNTIF(B131:BT131,"X")</f>
        <v>6</v>
      </c>
      <c r="BZ131" s="8">
        <f>COUNT(B131:BT131)+COUNTIF(B131:BT131,"CW")+COUNTIF(B131:BT131,"CP")+COUNTIF(B131:BT131,"X")</f>
        <v>11</v>
      </c>
      <c r="CA131" s="52" t="str">
        <f t="shared" si="14"/>
        <v xml:space="preserve"> </v>
      </c>
      <c r="CB131" s="5"/>
      <c r="CD131" s="16">
        <f>MAX(B131:AW131)</f>
        <v>1</v>
      </c>
      <c r="CE131" s="1">
        <f>COUNT(B131:AW131)</f>
        <v>2</v>
      </c>
      <c r="CF131" s="1">
        <f>SUM(B131:AW131)</f>
        <v>2</v>
      </c>
      <c r="CG131" s="17"/>
      <c r="CH131" s="5">
        <f t="shared" si="17"/>
        <v>1</v>
      </c>
      <c r="CI131">
        <f t="shared" ref="CI131:CI152" si="20">SUM(AM131:AV131)</f>
        <v>1</v>
      </c>
      <c r="CJ131" s="17"/>
      <c r="CK131" s="18">
        <f t="shared" si="18"/>
        <v>1</v>
      </c>
    </row>
    <row r="132" spans="1:89">
      <c r="A132" s="43" t="s">
        <v>64</v>
      </c>
      <c r="B132" s="8"/>
      <c r="C132" s="8"/>
      <c r="D132" s="8"/>
      <c r="E132" s="8"/>
      <c r="F132" s="8"/>
      <c r="G132" s="8"/>
      <c r="H132" s="8"/>
      <c r="I132" s="8"/>
      <c r="J132" s="8">
        <v>1</v>
      </c>
      <c r="K132" s="8"/>
      <c r="L132" s="8"/>
      <c r="M132" s="8"/>
      <c r="N132" s="8"/>
      <c r="O132" s="8"/>
      <c r="P132" s="8" t="s">
        <v>350</v>
      </c>
      <c r="Q132" s="8"/>
      <c r="R132" s="8"/>
      <c r="S132" s="8"/>
      <c r="T132" s="8"/>
      <c r="U132" s="8"/>
      <c r="V132" s="8"/>
      <c r="W132" s="8"/>
      <c r="X132" s="8"/>
      <c r="Y132" s="8"/>
      <c r="Z132" s="8"/>
      <c r="AA132" s="8"/>
      <c r="AB132" s="8">
        <v>1</v>
      </c>
      <c r="AC132" s="8"/>
      <c r="AD132" s="8"/>
      <c r="AE132" s="8"/>
      <c r="AF132" s="8"/>
      <c r="AG132" s="8">
        <v>1</v>
      </c>
      <c r="AH132" s="8"/>
      <c r="AI132" s="8"/>
      <c r="AJ132" s="8"/>
      <c r="AK132" s="8"/>
      <c r="AL132" s="8"/>
      <c r="AM132" s="8">
        <v>1</v>
      </c>
      <c r="AN132" s="8"/>
      <c r="AO132" s="8"/>
      <c r="AQ132" s="8"/>
      <c r="AR132" s="8"/>
      <c r="AS132" s="8"/>
      <c r="AT132" s="8"/>
      <c r="AU132" s="8"/>
      <c r="AV132" s="8"/>
      <c r="AW132" s="43"/>
      <c r="AX132" s="43"/>
      <c r="AY132" s="43"/>
      <c r="AZ132" s="43"/>
      <c r="BA132" s="43"/>
      <c r="BB132" s="43"/>
      <c r="BC132" s="43"/>
      <c r="BD132" s="43"/>
      <c r="BE132" s="43"/>
      <c r="BF132" s="43"/>
      <c r="BG132" s="43"/>
      <c r="BH132" s="43"/>
      <c r="BI132" s="43"/>
      <c r="BJ132" s="43"/>
      <c r="BK132" s="43"/>
      <c r="BL132" s="43"/>
      <c r="BM132" s="8"/>
      <c r="BN132" s="8"/>
      <c r="BO132" s="8"/>
      <c r="BP132" s="8"/>
      <c r="BQ132" s="8"/>
      <c r="BR132" s="8"/>
      <c r="BS132" s="8"/>
      <c r="BT132" s="8"/>
      <c r="BU132" s="43"/>
      <c r="BW132" s="8">
        <f>SUM(B132:BT132)</f>
        <v>4</v>
      </c>
      <c r="BX132" s="8">
        <f>COUNT(B132:BT132)</f>
        <v>4</v>
      </c>
      <c r="BY132" s="8">
        <f>COUNTIF(B132:BT132,"CW")+COUNTIF(B132:BT132,"CP")+COUNTIF(B132:BT132,"X")</f>
        <v>1</v>
      </c>
      <c r="BZ132" s="8">
        <f>COUNT(B132:BT132)+COUNTIF(B132:BT132,"CW")+COUNTIF(B132:BT132,"CP")+COUNTIF(B132:BT132,"X")</f>
        <v>5</v>
      </c>
      <c r="CA132" s="52" t="str">
        <f t="shared" si="14"/>
        <v xml:space="preserve"> </v>
      </c>
      <c r="CB132" s="5"/>
      <c r="CD132" s="16">
        <f>MAX(B132:AW132)</f>
        <v>1</v>
      </c>
      <c r="CE132" s="1">
        <f>COUNT(B132:AW132)</f>
        <v>4</v>
      </c>
      <c r="CF132" s="1">
        <f>SUM(B132:AW132)</f>
        <v>4</v>
      </c>
      <c r="CG132" s="17"/>
      <c r="CH132" s="5">
        <f t="shared" si="17"/>
        <v>1</v>
      </c>
      <c r="CI132">
        <f t="shared" si="20"/>
        <v>1</v>
      </c>
      <c r="CJ132" s="17"/>
      <c r="CK132" s="18">
        <f t="shared" si="18"/>
        <v>1</v>
      </c>
    </row>
    <row r="133" spans="1:89">
      <c r="A133" s="43" t="s">
        <v>192</v>
      </c>
      <c r="B133" s="8"/>
      <c r="C133" s="8"/>
      <c r="D133" s="8"/>
      <c r="E133" s="8"/>
      <c r="F133" s="8">
        <v>3</v>
      </c>
      <c r="G133" s="8">
        <v>5</v>
      </c>
      <c r="H133" s="8">
        <v>17</v>
      </c>
      <c r="I133" s="8">
        <v>28</v>
      </c>
      <c r="J133" s="8">
        <v>8</v>
      </c>
      <c r="K133" s="8">
        <v>18</v>
      </c>
      <c r="L133" s="8">
        <v>1</v>
      </c>
      <c r="M133" s="8">
        <v>6</v>
      </c>
      <c r="N133" s="8">
        <v>12</v>
      </c>
      <c r="O133" s="8">
        <v>10</v>
      </c>
      <c r="P133" s="8">
        <v>7</v>
      </c>
      <c r="Q133" s="8"/>
      <c r="R133" s="8">
        <v>6</v>
      </c>
      <c r="S133" s="8">
        <v>3</v>
      </c>
      <c r="T133" s="8">
        <v>2</v>
      </c>
      <c r="U133" s="8">
        <v>6</v>
      </c>
      <c r="V133" s="8">
        <v>6</v>
      </c>
      <c r="W133" s="8">
        <v>8</v>
      </c>
      <c r="X133" s="8">
        <v>10</v>
      </c>
      <c r="Y133" s="8">
        <v>2</v>
      </c>
      <c r="Z133" s="8">
        <v>3</v>
      </c>
      <c r="AA133" s="8">
        <v>7</v>
      </c>
      <c r="AB133" s="8">
        <v>9</v>
      </c>
      <c r="AC133" s="8">
        <v>15</v>
      </c>
      <c r="AD133" s="8">
        <v>3</v>
      </c>
      <c r="AE133" s="8">
        <v>2</v>
      </c>
      <c r="AF133" s="8">
        <v>2</v>
      </c>
      <c r="AG133" s="8">
        <v>2</v>
      </c>
      <c r="AH133" s="8">
        <v>4</v>
      </c>
      <c r="AI133" s="8">
        <v>4</v>
      </c>
      <c r="AJ133" s="8"/>
      <c r="AK133" s="8"/>
      <c r="AL133" s="8">
        <v>7</v>
      </c>
      <c r="AM133" s="8">
        <v>4</v>
      </c>
      <c r="AN133" s="8">
        <v>10</v>
      </c>
      <c r="AO133" s="8">
        <v>11</v>
      </c>
      <c r="AQ133" s="8">
        <v>12</v>
      </c>
      <c r="AR133" s="8">
        <v>21</v>
      </c>
      <c r="AS133" s="8">
        <v>18</v>
      </c>
      <c r="AT133" s="8">
        <v>11</v>
      </c>
      <c r="AU133" s="6">
        <v>44</v>
      </c>
      <c r="AV133" s="8">
        <v>4</v>
      </c>
      <c r="AW133" s="8">
        <v>20</v>
      </c>
      <c r="AX133" s="8">
        <v>15</v>
      </c>
      <c r="AY133" s="8">
        <v>11</v>
      </c>
      <c r="AZ133" s="8">
        <v>9</v>
      </c>
      <c r="BA133" s="8">
        <v>11</v>
      </c>
      <c r="BB133" s="8" t="s">
        <v>55</v>
      </c>
      <c r="BC133" s="8">
        <v>16</v>
      </c>
      <c r="BD133" s="8"/>
      <c r="BE133" s="8">
        <v>7</v>
      </c>
      <c r="BF133" s="8">
        <v>8</v>
      </c>
      <c r="BG133" s="8">
        <v>9</v>
      </c>
      <c r="BH133" s="8">
        <v>20</v>
      </c>
      <c r="BI133" s="8">
        <v>17</v>
      </c>
      <c r="BJ133" s="8">
        <v>6</v>
      </c>
      <c r="BK133" s="8">
        <v>17</v>
      </c>
      <c r="BL133" s="8">
        <v>13</v>
      </c>
      <c r="BM133" s="8">
        <v>13</v>
      </c>
      <c r="BN133" s="8">
        <v>37</v>
      </c>
      <c r="BO133" s="8">
        <v>24</v>
      </c>
      <c r="BP133" s="8">
        <v>52</v>
      </c>
      <c r="BQ133" s="8">
        <v>24</v>
      </c>
      <c r="BR133" s="8">
        <v>23</v>
      </c>
      <c r="BS133" s="8">
        <v>20</v>
      </c>
      <c r="BT133" s="8">
        <v>29</v>
      </c>
      <c r="BU133" s="8"/>
      <c r="BW133" s="8">
        <f>SUM(B133:BT133)</f>
        <v>752</v>
      </c>
      <c r="BX133" s="8">
        <f>COUNT(B133:BT133)</f>
        <v>61</v>
      </c>
      <c r="BY133" s="8">
        <f>COUNTIF(B133:BT133,"CW")+COUNTIF(B133:BT133,"CP")+COUNTIF(B133:BT133,"X")</f>
        <v>1</v>
      </c>
      <c r="BZ133" s="8">
        <f>COUNT(B133:BT133)+COUNTIF(B133:BT133,"CW")+COUNTIF(B133:BT133,"CP")+COUNTIF(B133:BT133,"X")</f>
        <v>62</v>
      </c>
      <c r="CA133" s="52" t="str">
        <f t="shared" si="14"/>
        <v xml:space="preserve"> </v>
      </c>
      <c r="CB133" s="5"/>
      <c r="CC133" s="5"/>
      <c r="CD133" s="16">
        <f>MAX(B133:AW133)</f>
        <v>44</v>
      </c>
      <c r="CE133" s="1">
        <f>COUNT(B133:AW133)</f>
        <v>40</v>
      </c>
      <c r="CF133" s="1">
        <f>SUM(B133:AW133)</f>
        <v>371</v>
      </c>
      <c r="CG133" s="17"/>
      <c r="CH133" s="5">
        <f t="shared" si="17"/>
        <v>1</v>
      </c>
      <c r="CI133">
        <f t="shared" si="20"/>
        <v>135</v>
      </c>
      <c r="CJ133" s="17"/>
      <c r="CK133" s="18">
        <f t="shared" si="18"/>
        <v>1</v>
      </c>
    </row>
    <row r="134" spans="1:89">
      <c r="A134" s="43" t="s">
        <v>193</v>
      </c>
      <c r="B134" s="8"/>
      <c r="C134" s="8"/>
      <c r="D134" s="8"/>
      <c r="E134" s="8"/>
      <c r="F134" s="8"/>
      <c r="G134" s="8"/>
      <c r="H134" s="8">
        <v>1</v>
      </c>
      <c r="I134" s="8">
        <v>1</v>
      </c>
      <c r="J134" s="8"/>
      <c r="K134" s="8">
        <v>1</v>
      </c>
      <c r="L134" s="8"/>
      <c r="M134" s="8">
        <v>2</v>
      </c>
      <c r="N134" s="8" t="s">
        <v>350</v>
      </c>
      <c r="O134" s="8">
        <v>1</v>
      </c>
      <c r="P134" s="8">
        <v>1</v>
      </c>
      <c r="Q134" s="8"/>
      <c r="R134" s="8"/>
      <c r="S134" s="8"/>
      <c r="T134" s="8" t="s">
        <v>350</v>
      </c>
      <c r="U134" s="8"/>
      <c r="V134" s="8"/>
      <c r="W134" s="8" t="s">
        <v>350</v>
      </c>
      <c r="X134" s="8"/>
      <c r="Y134" s="8"/>
      <c r="Z134" s="8"/>
      <c r="AA134" s="8">
        <v>1</v>
      </c>
      <c r="AB134" s="8">
        <v>1</v>
      </c>
      <c r="AC134" s="8"/>
      <c r="AD134" s="8"/>
      <c r="AE134" s="8"/>
      <c r="AF134" s="8" t="s">
        <v>350</v>
      </c>
      <c r="AG134" s="8"/>
      <c r="AH134" s="8"/>
      <c r="AI134" s="8"/>
      <c r="AJ134" s="8"/>
      <c r="AK134" s="8"/>
      <c r="AL134" s="8"/>
      <c r="AM134" s="8"/>
      <c r="AN134" s="8"/>
      <c r="AO134" s="8"/>
      <c r="AQ134" s="8">
        <v>3</v>
      </c>
      <c r="AR134" s="8"/>
      <c r="AS134" s="8"/>
      <c r="AT134" s="8"/>
      <c r="AU134" s="8" t="s">
        <v>350</v>
      </c>
      <c r="AV134" s="8"/>
      <c r="AW134" s="43"/>
      <c r="AX134" s="8"/>
      <c r="AY134" s="8" t="s">
        <v>55</v>
      </c>
      <c r="AZ134" s="8"/>
      <c r="BA134" s="8"/>
      <c r="BB134" s="8"/>
      <c r="BC134" s="8"/>
      <c r="BD134" s="8"/>
      <c r="BE134" s="8"/>
      <c r="BF134" s="8">
        <v>1</v>
      </c>
      <c r="BG134" s="8"/>
      <c r="BH134" s="8">
        <v>1</v>
      </c>
      <c r="BI134" s="8">
        <v>1</v>
      </c>
      <c r="BJ134" s="8"/>
      <c r="BK134" s="8"/>
      <c r="BL134" s="30" t="s">
        <v>55</v>
      </c>
      <c r="BM134" s="8"/>
      <c r="BN134" s="8"/>
      <c r="BO134" s="30"/>
      <c r="BP134" s="8">
        <v>1</v>
      </c>
      <c r="BQ134" s="82" t="s">
        <v>272</v>
      </c>
      <c r="BR134" s="8"/>
      <c r="BS134" s="8">
        <v>1</v>
      </c>
      <c r="BT134" s="8">
        <v>1</v>
      </c>
      <c r="BU134" s="43"/>
      <c r="BW134" s="8">
        <f>SUM(B134:BT134)</f>
        <v>18</v>
      </c>
      <c r="BX134" s="8">
        <f>COUNT(B134:BT134)</f>
        <v>15</v>
      </c>
      <c r="BY134" s="8">
        <f>COUNTIF(B134:BT134,"CW")+COUNTIF(B134:BT134,"CP")+COUNTIF(B134:BT134,"X")</f>
        <v>8</v>
      </c>
      <c r="BZ134" s="8">
        <f>COUNT(B134:BT134)+COUNTIF(B134:BT134,"CW")+COUNTIF(B134:BT134,"CP")+COUNTIF(B134:BT134,"X")</f>
        <v>23</v>
      </c>
      <c r="CA134" s="52" t="str">
        <f t="shared" si="14"/>
        <v xml:space="preserve"> </v>
      </c>
      <c r="CB134" s="5"/>
      <c r="CD134" s="16">
        <f>MAX(B134:AW134)</f>
        <v>3</v>
      </c>
      <c r="CE134" s="1">
        <f>COUNT(B134:AW134)</f>
        <v>9</v>
      </c>
      <c r="CF134" s="1">
        <f>SUM(B134:AW134)</f>
        <v>12</v>
      </c>
      <c r="CG134" s="17"/>
      <c r="CH134" s="5">
        <f t="shared" si="17"/>
        <v>1</v>
      </c>
      <c r="CI134">
        <f t="shared" si="20"/>
        <v>3</v>
      </c>
      <c r="CJ134" s="17"/>
      <c r="CK134" s="18">
        <f t="shared" si="18"/>
        <v>1</v>
      </c>
    </row>
    <row r="135" spans="1:89">
      <c r="A135" s="43" t="s">
        <v>65</v>
      </c>
      <c r="B135" s="8"/>
      <c r="C135" s="8"/>
      <c r="D135" s="8"/>
      <c r="E135" s="8"/>
      <c r="F135" s="8"/>
      <c r="G135" s="8"/>
      <c r="H135" s="8"/>
      <c r="I135" s="8"/>
      <c r="J135" s="8"/>
      <c r="K135" s="8"/>
      <c r="L135" s="8"/>
      <c r="M135" s="8"/>
      <c r="N135" s="8"/>
      <c r="O135" s="8" t="s">
        <v>350</v>
      </c>
      <c r="P135" s="8">
        <v>2</v>
      </c>
      <c r="Q135" s="8"/>
      <c r="R135" s="8"/>
      <c r="S135" s="8"/>
      <c r="T135" s="8"/>
      <c r="U135" s="8"/>
      <c r="V135" s="8"/>
      <c r="W135" s="8"/>
      <c r="X135" s="8"/>
      <c r="Y135" s="8"/>
      <c r="Z135" s="8"/>
      <c r="AA135" s="8"/>
      <c r="AB135" s="8"/>
      <c r="AC135" s="8"/>
      <c r="AD135" s="8"/>
      <c r="AE135" s="8"/>
      <c r="AF135" s="8"/>
      <c r="AG135" s="8"/>
      <c r="AH135" s="8"/>
      <c r="AI135" s="8" t="s">
        <v>350</v>
      </c>
      <c r="AJ135" s="8"/>
      <c r="AK135" s="8"/>
      <c r="AL135" s="8"/>
      <c r="AM135" s="8"/>
      <c r="AN135" s="8"/>
      <c r="AO135" s="8"/>
      <c r="AQ135" s="8"/>
      <c r="AR135" s="8"/>
      <c r="AS135" s="8"/>
      <c r="AT135" s="8"/>
      <c r="AU135" s="8"/>
      <c r="AV135" s="8"/>
      <c r="AW135" s="43"/>
      <c r="AX135" s="8"/>
      <c r="AY135" s="8"/>
      <c r="AZ135" s="8" t="s">
        <v>55</v>
      </c>
      <c r="BA135" s="8"/>
      <c r="BB135" s="8">
        <v>1</v>
      </c>
      <c r="BC135" s="8"/>
      <c r="BD135" s="8"/>
      <c r="BE135" s="8"/>
      <c r="BF135" s="8"/>
      <c r="BG135" s="8"/>
      <c r="BH135" s="8">
        <v>1</v>
      </c>
      <c r="BI135" s="8"/>
      <c r="BJ135" s="8">
        <v>1</v>
      </c>
      <c r="BK135" s="30" t="s">
        <v>55</v>
      </c>
      <c r="BL135" s="8"/>
      <c r="BM135" s="8"/>
      <c r="BN135" s="8"/>
      <c r="BO135" s="8">
        <v>1</v>
      </c>
      <c r="BP135" s="8"/>
      <c r="BQ135" s="8">
        <v>1</v>
      </c>
      <c r="BR135" s="8">
        <v>4</v>
      </c>
      <c r="BS135" s="8">
        <v>1</v>
      </c>
      <c r="BT135" s="8">
        <v>1</v>
      </c>
      <c r="BU135" s="43"/>
      <c r="BW135" s="8">
        <f>SUM(B135:BT135)</f>
        <v>13</v>
      </c>
      <c r="BX135" s="8">
        <f>COUNT(B135:BT135)</f>
        <v>9</v>
      </c>
      <c r="BY135" s="8">
        <f>COUNTIF(B135:BT135,"CW")+COUNTIF(B135:BT135,"CP")+COUNTIF(B135:BT135,"X")</f>
        <v>4</v>
      </c>
      <c r="BZ135" s="8">
        <f>COUNT(B135:BT135)+COUNTIF(B135:BT135,"CW")+COUNTIF(B135:BT135,"CP")+COUNTIF(B135:BT135,"X")</f>
        <v>13</v>
      </c>
      <c r="CA135" s="52" t="str">
        <f t="shared" si="14"/>
        <v xml:space="preserve"> </v>
      </c>
      <c r="CB135" s="5"/>
      <c r="CD135" s="16">
        <f>MAX(B135:AW135)</f>
        <v>2</v>
      </c>
      <c r="CE135" s="1">
        <f>COUNT(B135:AW135)</f>
        <v>1</v>
      </c>
      <c r="CF135" s="1">
        <f>SUM(B135:AW135)</f>
        <v>2</v>
      </c>
      <c r="CG135" s="17"/>
      <c r="CH135" s="5">
        <f t="shared" si="17"/>
        <v>1</v>
      </c>
      <c r="CI135">
        <f t="shared" si="20"/>
        <v>0</v>
      </c>
      <c r="CJ135" s="17"/>
      <c r="CK135" s="18" t="b">
        <f t="shared" si="18"/>
        <v>0</v>
      </c>
    </row>
    <row r="136" spans="1:89">
      <c r="A136" s="43" t="s">
        <v>66</v>
      </c>
      <c r="B136" s="8"/>
      <c r="C136" s="8"/>
      <c r="D136" s="8"/>
      <c r="E136" s="8"/>
      <c r="F136" s="8">
        <v>2</v>
      </c>
      <c r="G136" s="8" t="s">
        <v>4</v>
      </c>
      <c r="H136" s="8">
        <v>2</v>
      </c>
      <c r="I136" s="8">
        <v>2</v>
      </c>
      <c r="J136" s="8">
        <v>4</v>
      </c>
      <c r="K136" s="8">
        <v>1</v>
      </c>
      <c r="L136" s="8">
        <v>1</v>
      </c>
      <c r="M136" s="8">
        <v>27</v>
      </c>
      <c r="N136" s="8">
        <v>18</v>
      </c>
      <c r="O136" s="8">
        <v>35</v>
      </c>
      <c r="P136" s="8">
        <v>13</v>
      </c>
      <c r="Q136" s="8">
        <v>11</v>
      </c>
      <c r="R136" s="8">
        <v>4</v>
      </c>
      <c r="S136" s="8">
        <v>3</v>
      </c>
      <c r="T136" s="8">
        <v>15</v>
      </c>
      <c r="U136" s="8">
        <v>4</v>
      </c>
      <c r="V136" s="8">
        <v>24</v>
      </c>
      <c r="W136" s="8">
        <v>10</v>
      </c>
      <c r="X136" s="8">
        <v>1</v>
      </c>
      <c r="Y136" s="8">
        <v>13</v>
      </c>
      <c r="Z136" s="8">
        <v>1</v>
      </c>
      <c r="AA136" s="8">
        <v>5</v>
      </c>
      <c r="AB136" s="8">
        <v>7</v>
      </c>
      <c r="AC136" s="8">
        <v>1</v>
      </c>
      <c r="AD136" s="8"/>
      <c r="AE136" s="8">
        <v>6</v>
      </c>
      <c r="AF136" s="8">
        <v>1</v>
      </c>
      <c r="AG136" s="8">
        <v>966</v>
      </c>
      <c r="AH136" s="8">
        <v>4</v>
      </c>
      <c r="AI136" s="8">
        <v>3</v>
      </c>
      <c r="AJ136" s="8">
        <v>218</v>
      </c>
      <c r="AK136" s="8">
        <v>4</v>
      </c>
      <c r="AL136" s="8">
        <v>4</v>
      </c>
      <c r="AM136" s="8">
        <v>314</v>
      </c>
      <c r="AN136" s="8">
        <v>140</v>
      </c>
      <c r="AO136" s="8">
        <v>3</v>
      </c>
      <c r="AP136" s="8">
        <v>2</v>
      </c>
      <c r="AQ136" s="8">
        <v>47</v>
      </c>
      <c r="AR136" s="8">
        <v>7</v>
      </c>
      <c r="AS136" s="8">
        <v>2</v>
      </c>
      <c r="AT136" s="8">
        <v>55</v>
      </c>
      <c r="AU136" s="8">
        <v>27</v>
      </c>
      <c r="AV136" s="8">
        <v>5</v>
      </c>
      <c r="AW136" s="8">
        <v>303</v>
      </c>
      <c r="AX136" s="8">
        <v>5</v>
      </c>
      <c r="AY136" s="8">
        <v>3</v>
      </c>
      <c r="AZ136" s="8">
        <v>3</v>
      </c>
      <c r="BA136" s="8">
        <v>2</v>
      </c>
      <c r="BB136" s="8">
        <v>7</v>
      </c>
      <c r="BC136" s="8">
        <v>105</v>
      </c>
      <c r="BD136" s="8">
        <v>3</v>
      </c>
      <c r="BE136" s="8">
        <v>48</v>
      </c>
      <c r="BF136" s="8">
        <v>1</v>
      </c>
      <c r="BG136" s="8">
        <v>2</v>
      </c>
      <c r="BH136" s="8">
        <v>3</v>
      </c>
      <c r="BI136" s="8">
        <v>56</v>
      </c>
      <c r="BJ136" s="8">
        <v>342</v>
      </c>
      <c r="BK136" s="8">
        <v>5</v>
      </c>
      <c r="BL136" s="8">
        <v>6</v>
      </c>
      <c r="BM136" s="8">
        <v>299</v>
      </c>
      <c r="BN136" s="8">
        <v>2</v>
      </c>
      <c r="BO136" s="8">
        <v>24</v>
      </c>
      <c r="BP136" s="8">
        <v>34</v>
      </c>
      <c r="BQ136" s="8">
        <v>37</v>
      </c>
      <c r="BR136" s="8">
        <v>70</v>
      </c>
      <c r="BS136" s="8">
        <v>24</v>
      </c>
      <c r="BT136" s="8">
        <v>2</v>
      </c>
      <c r="BU136" s="8"/>
      <c r="BW136" s="8">
        <f>SUM(B136:BT136)</f>
        <v>3398</v>
      </c>
      <c r="BX136" s="8">
        <f>COUNT(B136:BT136)</f>
        <v>65</v>
      </c>
      <c r="BY136" s="8">
        <f>COUNTIF(B136:BT136,"CW")+COUNTIF(B136:BT136,"CP")+COUNTIF(B136:BT136,"X")</f>
        <v>0</v>
      </c>
      <c r="BZ136" s="8">
        <f>COUNT(B136:BT136)+COUNTIF(B136:BT136,"CW")+COUNTIF(B136:BT136,"CP")+COUNTIF(B136:BT136,"X")</f>
        <v>65</v>
      </c>
      <c r="CA136" s="52" t="str">
        <f t="shared" si="14"/>
        <v xml:space="preserve"> </v>
      </c>
      <c r="CB136" s="5"/>
      <c r="CC136" s="5"/>
      <c r="CD136" s="16">
        <f>MAX(B136:AW136)</f>
        <v>966</v>
      </c>
      <c r="CE136" s="1">
        <f>COUNT(B136:AW136)</f>
        <v>42</v>
      </c>
      <c r="CF136" s="1">
        <f>SUM(B136:AW136)</f>
        <v>2315</v>
      </c>
      <c r="CG136" s="17"/>
      <c r="CH136" s="5">
        <f t="shared" si="17"/>
        <v>1</v>
      </c>
      <c r="CI136">
        <f t="shared" si="20"/>
        <v>602</v>
      </c>
      <c r="CJ136" s="17"/>
      <c r="CK136" s="18">
        <f t="shared" si="18"/>
        <v>1</v>
      </c>
    </row>
    <row r="137" spans="1:89">
      <c r="A137" s="43" t="s">
        <v>67</v>
      </c>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Q137" s="8"/>
      <c r="AR137" s="8"/>
      <c r="AS137" s="8"/>
      <c r="AT137" s="8"/>
      <c r="AU137" s="8"/>
      <c r="AV137" s="8"/>
      <c r="AW137" s="43"/>
      <c r="AX137" s="8"/>
      <c r="AY137" s="8"/>
      <c r="AZ137" s="8"/>
      <c r="BA137" s="8"/>
      <c r="BB137" s="8">
        <v>1</v>
      </c>
      <c r="BC137" s="43"/>
      <c r="BD137" s="43"/>
      <c r="BE137" s="43"/>
      <c r="BF137" s="43"/>
      <c r="BG137" s="43"/>
      <c r="BH137" s="43"/>
      <c r="BI137" s="43"/>
      <c r="BJ137" s="43"/>
      <c r="BK137" s="43"/>
      <c r="BL137" s="43"/>
      <c r="BM137" s="8"/>
      <c r="BN137" s="8" t="s">
        <v>55</v>
      </c>
      <c r="BO137" s="8"/>
      <c r="BP137" s="8"/>
      <c r="BQ137" s="8"/>
      <c r="BR137" s="8"/>
      <c r="BS137" s="8"/>
      <c r="BT137" s="8"/>
      <c r="BU137" s="43"/>
      <c r="BW137" s="8">
        <f>SUM(B137:BT137)</f>
        <v>1</v>
      </c>
      <c r="BX137" s="8">
        <f>COUNT(B137:BT137)</f>
        <v>1</v>
      </c>
      <c r="BY137" s="8">
        <f>COUNTIF(B137:BT137,"CW")+COUNTIF(B137:BT137,"CP")+COUNTIF(B137:BT137,"X")</f>
        <v>1</v>
      </c>
      <c r="BZ137" s="8">
        <f>COUNT(B137:BT137)+COUNTIF(B137:BT137,"CW")+COUNTIF(B137:BT137,"CP")+COUNTIF(B137:BT137,"X")</f>
        <v>2</v>
      </c>
      <c r="CA137" s="52" t="str">
        <f t="shared" si="14"/>
        <v xml:space="preserve"> </v>
      </c>
      <c r="CB137" s="5"/>
      <c r="CD137" s="16">
        <f>MAX(B137:AW137)</f>
        <v>0</v>
      </c>
      <c r="CE137" s="1">
        <f>COUNT(B137:AW137)</f>
        <v>0</v>
      </c>
      <c r="CF137" s="1">
        <f>SUM(B137:AW137)</f>
        <v>0</v>
      </c>
      <c r="CG137" s="17"/>
      <c r="CH137" s="5" t="b">
        <f t="shared" si="17"/>
        <v>0</v>
      </c>
      <c r="CI137">
        <f t="shared" si="20"/>
        <v>0</v>
      </c>
      <c r="CJ137" s="17"/>
      <c r="CK137" s="18" t="b">
        <f t="shared" si="18"/>
        <v>0</v>
      </c>
    </row>
    <row r="138" spans="1:89">
      <c r="A138" s="43" t="s">
        <v>194</v>
      </c>
      <c r="B138" s="8"/>
      <c r="C138" s="8"/>
      <c r="D138" s="8"/>
      <c r="E138" s="8"/>
      <c r="F138" s="8"/>
      <c r="G138" s="8"/>
      <c r="H138" s="8"/>
      <c r="I138" s="8"/>
      <c r="J138" s="8" t="s">
        <v>350</v>
      </c>
      <c r="K138" s="8"/>
      <c r="L138" s="8"/>
      <c r="M138" s="8"/>
      <c r="N138" s="8">
        <v>1</v>
      </c>
      <c r="O138" s="8">
        <v>1</v>
      </c>
      <c r="P138" s="8"/>
      <c r="Q138" s="8"/>
      <c r="R138" s="8"/>
      <c r="S138" s="8"/>
      <c r="T138" s="8"/>
      <c r="U138" s="8" t="s">
        <v>350</v>
      </c>
      <c r="V138" s="8" t="s">
        <v>350</v>
      </c>
      <c r="W138" s="8"/>
      <c r="X138" s="8">
        <v>1</v>
      </c>
      <c r="Y138" s="8"/>
      <c r="Z138" s="8">
        <v>2</v>
      </c>
      <c r="AA138" s="8">
        <v>1</v>
      </c>
      <c r="AB138" s="8">
        <v>1</v>
      </c>
      <c r="AC138" s="8">
        <v>1</v>
      </c>
      <c r="AD138" s="8">
        <v>1</v>
      </c>
      <c r="AE138" s="8">
        <v>2</v>
      </c>
      <c r="AF138" s="8">
        <v>4</v>
      </c>
      <c r="AG138" s="8" t="s">
        <v>350</v>
      </c>
      <c r="AH138" s="8">
        <v>2</v>
      </c>
      <c r="AI138" s="8">
        <v>4</v>
      </c>
      <c r="AJ138" s="8">
        <v>1</v>
      </c>
      <c r="AK138" s="8"/>
      <c r="AL138" s="8">
        <v>1</v>
      </c>
      <c r="AM138" s="8">
        <v>2</v>
      </c>
      <c r="AN138" s="8">
        <v>4</v>
      </c>
      <c r="AO138" s="8">
        <v>2</v>
      </c>
      <c r="AP138" s="8">
        <v>2</v>
      </c>
      <c r="AQ138" s="8">
        <v>3</v>
      </c>
      <c r="AR138" s="8"/>
      <c r="AS138" s="8"/>
      <c r="AT138" s="8">
        <v>1</v>
      </c>
      <c r="AU138" s="8">
        <v>4</v>
      </c>
      <c r="AV138" s="8">
        <v>2</v>
      </c>
      <c r="AW138" s="8">
        <v>4</v>
      </c>
      <c r="AX138" s="8">
        <v>2</v>
      </c>
      <c r="AY138" s="8">
        <v>4</v>
      </c>
      <c r="AZ138" s="8">
        <v>1</v>
      </c>
      <c r="BA138" s="8" t="s">
        <v>55</v>
      </c>
      <c r="BB138" s="8"/>
      <c r="BC138" s="8">
        <v>1</v>
      </c>
      <c r="BD138" s="8"/>
      <c r="BE138" s="8">
        <v>1</v>
      </c>
      <c r="BF138" s="8">
        <v>1</v>
      </c>
      <c r="BG138" s="30" t="s">
        <v>55</v>
      </c>
      <c r="BH138" s="8">
        <v>1</v>
      </c>
      <c r="BI138" s="8">
        <v>3</v>
      </c>
      <c r="BJ138" s="8">
        <v>1</v>
      </c>
      <c r="BK138" s="8">
        <v>2</v>
      </c>
      <c r="BL138" s="8"/>
      <c r="BM138" s="8"/>
      <c r="BN138" s="8">
        <v>1</v>
      </c>
      <c r="BO138" s="8">
        <v>1</v>
      </c>
      <c r="BP138" s="8"/>
      <c r="BQ138" s="8">
        <v>1</v>
      </c>
      <c r="BR138" s="8"/>
      <c r="BS138" s="8"/>
      <c r="BT138" s="8">
        <v>1</v>
      </c>
      <c r="BU138" s="8"/>
      <c r="BW138" s="8">
        <f>SUM(B138:BT138)</f>
        <v>68</v>
      </c>
      <c r="BX138" s="8">
        <f>COUNT(B138:BT138)</f>
        <v>37</v>
      </c>
      <c r="BY138" s="8">
        <f>COUNTIF(B138:BT138,"CW")+COUNTIF(B138:BT138,"CP")+COUNTIF(B138:BT138,"X")</f>
        <v>6</v>
      </c>
      <c r="BZ138" s="8">
        <f>COUNT(B138:BT138)+COUNTIF(B138:BT138,"CW")+COUNTIF(B138:BT138,"CP")+COUNTIF(B138:BT138,"X")</f>
        <v>43</v>
      </c>
      <c r="CA138" s="52" t="str">
        <f t="shared" si="14"/>
        <v xml:space="preserve"> </v>
      </c>
      <c r="CB138" s="5"/>
      <c r="CC138" s="5"/>
      <c r="CD138" s="16">
        <f>MAX(B138:AW138)</f>
        <v>4</v>
      </c>
      <c r="CE138" s="1">
        <f>COUNT(B138:AW138)</f>
        <v>23</v>
      </c>
      <c r="CF138" s="1">
        <f>SUM(B138:AW138)</f>
        <v>47</v>
      </c>
      <c r="CG138" s="17"/>
      <c r="CH138" s="5">
        <f t="shared" si="17"/>
        <v>1</v>
      </c>
      <c r="CI138">
        <f t="shared" si="20"/>
        <v>20</v>
      </c>
      <c r="CJ138" s="17"/>
      <c r="CK138" s="18">
        <f t="shared" si="18"/>
        <v>1</v>
      </c>
    </row>
    <row r="139" spans="1:89">
      <c r="A139" s="43" t="s">
        <v>68</v>
      </c>
      <c r="B139" s="8"/>
      <c r="C139" s="8"/>
      <c r="D139" s="8"/>
      <c r="E139" s="8"/>
      <c r="F139" s="8"/>
      <c r="G139" s="8"/>
      <c r="H139" s="8"/>
      <c r="I139" s="8"/>
      <c r="J139" s="8"/>
      <c r="K139" s="8"/>
      <c r="L139" s="8">
        <v>2</v>
      </c>
      <c r="M139" s="8"/>
      <c r="N139" s="8">
        <v>1</v>
      </c>
      <c r="O139" s="8"/>
      <c r="P139" s="8"/>
      <c r="Q139" s="8">
        <v>1</v>
      </c>
      <c r="R139" s="8"/>
      <c r="S139" s="8"/>
      <c r="T139" s="8"/>
      <c r="U139" s="8" t="s">
        <v>54</v>
      </c>
      <c r="V139" s="8">
        <v>1</v>
      </c>
      <c r="W139" s="8"/>
      <c r="X139" s="8"/>
      <c r="Y139" s="8"/>
      <c r="Z139" s="8"/>
      <c r="AA139" s="8"/>
      <c r="AB139" s="8">
        <v>1</v>
      </c>
      <c r="AC139" s="8"/>
      <c r="AD139" s="8">
        <v>1</v>
      </c>
      <c r="AE139" s="8" t="s">
        <v>350</v>
      </c>
      <c r="AF139" s="8"/>
      <c r="AG139" s="8"/>
      <c r="AH139" s="8"/>
      <c r="AI139" s="8"/>
      <c r="AJ139" s="8">
        <v>1</v>
      </c>
      <c r="AK139" s="8"/>
      <c r="AL139" s="8"/>
      <c r="AM139" s="8">
        <v>1</v>
      </c>
      <c r="AN139" s="8"/>
      <c r="AO139" s="8"/>
      <c r="AQ139" s="8"/>
      <c r="AR139" s="8"/>
      <c r="AS139" s="8"/>
      <c r="AT139" s="8"/>
      <c r="AU139" s="8"/>
      <c r="AV139" s="8"/>
      <c r="AW139" s="43"/>
      <c r="AX139" s="43"/>
      <c r="AY139" s="43"/>
      <c r="AZ139" s="43"/>
      <c r="BA139" s="43"/>
      <c r="BB139" s="43"/>
      <c r="BC139" s="43"/>
      <c r="BD139" s="43"/>
      <c r="BE139" s="43"/>
      <c r="BF139" s="43"/>
      <c r="BG139" s="43"/>
      <c r="BH139" s="43"/>
      <c r="BI139" s="43"/>
      <c r="BJ139" s="43"/>
      <c r="BK139" s="43"/>
      <c r="BL139" s="43"/>
      <c r="BM139" s="8"/>
      <c r="BN139" s="8"/>
      <c r="BO139" s="8"/>
      <c r="BP139" s="8"/>
      <c r="BQ139" s="8"/>
      <c r="BR139" s="8"/>
      <c r="BS139" s="8">
        <v>1</v>
      </c>
      <c r="BT139" s="8"/>
      <c r="BU139" s="43"/>
      <c r="BW139" s="8">
        <f>SUM(B139:BT139)</f>
        <v>10</v>
      </c>
      <c r="BX139" s="8">
        <f>COUNT(B139:BT139)</f>
        <v>9</v>
      </c>
      <c r="BY139" s="8">
        <f>COUNTIF(B139:BT139,"CW")+COUNTIF(B139:BT139,"CP")+COUNTIF(B139:BT139,"X")</f>
        <v>1</v>
      </c>
      <c r="BZ139" s="8">
        <f>COUNT(B139:BT139)+COUNTIF(B139:BT139,"CW")+COUNTIF(B139:BT139,"CP")+COUNTIF(B139:BT139,"X")</f>
        <v>10</v>
      </c>
      <c r="CA139" s="52" t="str">
        <f t="shared" si="14"/>
        <v xml:space="preserve"> </v>
      </c>
      <c r="CB139" s="5"/>
      <c r="CD139" s="16">
        <f>MAX(B139:AW139)</f>
        <v>2</v>
      </c>
      <c r="CE139" s="1">
        <f>COUNT(B139:AW139)</f>
        <v>8</v>
      </c>
      <c r="CF139" s="1">
        <f>SUM(B139:AW139)</f>
        <v>9</v>
      </c>
      <c r="CG139" s="17"/>
      <c r="CH139" s="5">
        <f t="shared" si="17"/>
        <v>1</v>
      </c>
      <c r="CI139">
        <f t="shared" si="20"/>
        <v>1</v>
      </c>
      <c r="CJ139" s="17"/>
      <c r="CK139" s="18">
        <f t="shared" si="18"/>
        <v>1</v>
      </c>
    </row>
    <row r="140" spans="1:89">
      <c r="A140" s="43" t="s">
        <v>239</v>
      </c>
      <c r="B140" s="8"/>
      <c r="C140" s="8"/>
      <c r="D140" s="8"/>
      <c r="E140" s="8"/>
      <c r="F140" s="8"/>
      <c r="G140" s="8"/>
      <c r="H140" s="8"/>
      <c r="I140" s="8"/>
      <c r="J140" s="8"/>
      <c r="K140" s="8"/>
      <c r="L140" s="8"/>
      <c r="M140" s="8"/>
      <c r="N140" s="8"/>
      <c r="O140" s="8"/>
      <c r="P140" s="8"/>
      <c r="Q140" s="8">
        <v>1</v>
      </c>
      <c r="R140" s="8"/>
      <c r="S140" s="8"/>
      <c r="T140" s="8"/>
      <c r="U140" s="8"/>
      <c r="V140" s="8"/>
      <c r="W140" s="8"/>
      <c r="X140" s="8"/>
      <c r="Y140" s="8"/>
      <c r="Z140" s="8"/>
      <c r="AA140" s="8"/>
      <c r="AB140" s="8"/>
      <c r="AC140" s="8"/>
      <c r="AD140" s="8"/>
      <c r="AE140" s="8"/>
      <c r="AF140" s="8"/>
      <c r="AG140" s="8"/>
      <c r="AH140" s="8"/>
      <c r="AI140" s="8"/>
      <c r="AJ140" s="8"/>
      <c r="AK140" s="8"/>
      <c r="AL140" s="8"/>
      <c r="AM140" s="8"/>
      <c r="AN140" s="8">
        <v>1</v>
      </c>
      <c r="AO140" s="8"/>
      <c r="AQ140" s="8"/>
      <c r="AR140" s="8"/>
      <c r="AS140" s="8"/>
      <c r="AT140" s="8"/>
      <c r="AU140" s="8">
        <v>1</v>
      </c>
      <c r="AV140" s="8"/>
      <c r="AW140" s="43"/>
      <c r="AX140" s="8"/>
      <c r="AY140" s="8">
        <v>1</v>
      </c>
      <c r="AZ140" s="8"/>
      <c r="BA140" s="8">
        <v>1</v>
      </c>
      <c r="BB140" s="8">
        <v>1</v>
      </c>
      <c r="BC140" s="8">
        <v>1</v>
      </c>
      <c r="BD140" s="8"/>
      <c r="BE140" s="8"/>
      <c r="BF140" s="8"/>
      <c r="BG140" s="8">
        <v>1</v>
      </c>
      <c r="BH140" s="8">
        <v>1</v>
      </c>
      <c r="BI140" s="8"/>
      <c r="BJ140" s="8"/>
      <c r="BK140" s="8"/>
      <c r="BL140" s="8"/>
      <c r="BM140" s="8"/>
      <c r="BN140" s="8"/>
      <c r="BO140" s="8"/>
      <c r="BP140" s="8"/>
      <c r="BQ140" s="8"/>
      <c r="BR140" s="8"/>
      <c r="BS140" s="8">
        <v>6</v>
      </c>
      <c r="BT140" s="8"/>
      <c r="BU140" s="43"/>
      <c r="BW140" s="8">
        <f>SUM(B140:BT140)</f>
        <v>15</v>
      </c>
      <c r="BX140" s="8">
        <f>COUNT(B140:BT140)</f>
        <v>10</v>
      </c>
      <c r="BY140" s="8">
        <f>COUNTIF(B140:BT140,"CW")+COUNTIF(B140:BT140,"CP")+COUNTIF(B140:BT140,"X")</f>
        <v>0</v>
      </c>
      <c r="BZ140" s="8">
        <f>COUNT(B140:BT140)+COUNTIF(B140:BT140,"CW")+COUNTIF(B140:BT140,"CP")+COUNTIF(B140:BT140,"X")</f>
        <v>10</v>
      </c>
      <c r="CA140" s="52" t="str">
        <f t="shared" si="14"/>
        <v xml:space="preserve"> </v>
      </c>
      <c r="CB140" s="5"/>
      <c r="CD140" s="16">
        <f>MAX(B140:AW140)</f>
        <v>1</v>
      </c>
      <c r="CE140" s="1">
        <f>COUNT(B140:AW140)</f>
        <v>3</v>
      </c>
      <c r="CF140" s="1">
        <f>SUM(B140:AW140)</f>
        <v>3</v>
      </c>
      <c r="CG140" s="17"/>
      <c r="CH140" s="5">
        <f t="shared" si="17"/>
        <v>1</v>
      </c>
      <c r="CI140">
        <f t="shared" si="20"/>
        <v>2</v>
      </c>
      <c r="CJ140" s="17"/>
      <c r="CK140" s="18">
        <f t="shared" si="18"/>
        <v>1</v>
      </c>
    </row>
    <row r="141" spans="1:89">
      <c r="A141" s="43" t="s">
        <v>240</v>
      </c>
      <c r="B141" s="8"/>
      <c r="C141" s="8"/>
      <c r="D141" s="8"/>
      <c r="E141" s="8"/>
      <c r="F141" s="8"/>
      <c r="G141" s="8"/>
      <c r="H141" s="8"/>
      <c r="I141" s="8"/>
      <c r="J141" s="8"/>
      <c r="K141" s="8"/>
      <c r="L141" s="8"/>
      <c r="M141" s="8"/>
      <c r="N141" s="8"/>
      <c r="O141" s="8"/>
      <c r="P141" s="8"/>
      <c r="Q141" s="8">
        <v>1</v>
      </c>
      <c r="R141" s="8"/>
      <c r="S141" s="8"/>
      <c r="T141" s="8" t="s">
        <v>350</v>
      </c>
      <c r="U141" s="8" t="s">
        <v>350</v>
      </c>
      <c r="V141" s="8" t="s">
        <v>350</v>
      </c>
      <c r="W141" s="8"/>
      <c r="X141" s="8">
        <v>44</v>
      </c>
      <c r="Y141" s="8"/>
      <c r="Z141" s="8">
        <v>12</v>
      </c>
      <c r="AA141" s="8"/>
      <c r="AB141" s="8"/>
      <c r="AC141" s="8">
        <v>26</v>
      </c>
      <c r="AD141" s="8">
        <v>24</v>
      </c>
      <c r="AE141" s="8"/>
      <c r="AF141" s="8" t="s">
        <v>350</v>
      </c>
      <c r="AG141" s="8"/>
      <c r="AH141" s="8">
        <v>1</v>
      </c>
      <c r="AI141" s="8">
        <v>74</v>
      </c>
      <c r="AJ141" s="8"/>
      <c r="AK141" s="8"/>
      <c r="AL141" s="8">
        <v>9</v>
      </c>
      <c r="AM141" s="8">
        <v>2</v>
      </c>
      <c r="AN141" s="8" t="s">
        <v>350</v>
      </c>
      <c r="AO141" s="8"/>
      <c r="AP141" s="8">
        <v>45</v>
      </c>
      <c r="AQ141" s="8"/>
      <c r="AR141" s="8">
        <v>44</v>
      </c>
      <c r="AS141" s="8"/>
      <c r="AT141" s="6">
        <v>224</v>
      </c>
      <c r="AU141" s="8"/>
      <c r="AV141" s="8" t="s">
        <v>350</v>
      </c>
      <c r="AW141" s="8">
        <v>1</v>
      </c>
      <c r="AX141" s="8">
        <v>75</v>
      </c>
      <c r="AY141" s="8" t="s">
        <v>55</v>
      </c>
      <c r="AZ141" s="8"/>
      <c r="BA141" s="8"/>
      <c r="BB141" s="8">
        <v>154</v>
      </c>
      <c r="BC141" s="8"/>
      <c r="BD141" s="8">
        <v>2</v>
      </c>
      <c r="BE141" s="8">
        <v>772</v>
      </c>
      <c r="BF141" s="8">
        <v>23</v>
      </c>
      <c r="BG141" s="30" t="s">
        <v>55</v>
      </c>
      <c r="BH141" s="8"/>
      <c r="BI141" s="8">
        <v>11</v>
      </c>
      <c r="BJ141" s="8"/>
      <c r="BK141" s="30" t="s">
        <v>55</v>
      </c>
      <c r="BL141" s="8"/>
      <c r="BM141" s="8"/>
      <c r="BN141" s="8">
        <v>1</v>
      </c>
      <c r="BO141" s="82" t="s">
        <v>272</v>
      </c>
      <c r="BP141" s="82" t="s">
        <v>272</v>
      </c>
      <c r="BQ141" s="8">
        <v>60</v>
      </c>
      <c r="BR141" s="8">
        <v>15</v>
      </c>
      <c r="BS141" s="8">
        <v>94</v>
      </c>
      <c r="BT141" s="8"/>
      <c r="BU141" s="8"/>
      <c r="BW141" s="8">
        <f>SUM(B141:BT141)</f>
        <v>1714</v>
      </c>
      <c r="BX141" s="8">
        <f>COUNT(B141:BT141)</f>
        <v>23</v>
      </c>
      <c r="BY141" s="8">
        <f>COUNTIF(B141:BT141,"CW")+COUNTIF(B141:BT141,"CP")+COUNTIF(B141:BT141,"X")</f>
        <v>11</v>
      </c>
      <c r="BZ141" s="8">
        <f>COUNT(B141:BT141)+COUNTIF(B141:BT141,"CW")+COUNTIF(B141:BT141,"CP")+COUNTIF(B141:BT141,"X")</f>
        <v>34</v>
      </c>
      <c r="CA141" s="52" t="str">
        <f t="shared" si="14"/>
        <v xml:space="preserve"> </v>
      </c>
      <c r="CB141" s="5"/>
      <c r="CC141" s="5"/>
      <c r="CD141" s="16">
        <f>MAX(B141:AW141)</f>
        <v>224</v>
      </c>
      <c r="CE141" s="1">
        <f>COUNT(B141:AW141)</f>
        <v>13</v>
      </c>
      <c r="CF141" s="1">
        <f>SUM(B141:AW141)</f>
        <v>507</v>
      </c>
      <c r="CG141" s="17"/>
      <c r="CH141" s="5">
        <f t="shared" si="17"/>
        <v>1</v>
      </c>
      <c r="CI141">
        <f t="shared" si="20"/>
        <v>315</v>
      </c>
      <c r="CJ141" s="17"/>
      <c r="CK141" s="18">
        <f t="shared" si="18"/>
        <v>1</v>
      </c>
    </row>
    <row r="142" spans="1:89">
      <c r="A142" s="43" t="s">
        <v>69</v>
      </c>
      <c r="B142" s="8"/>
      <c r="C142" s="8"/>
      <c r="D142" s="8"/>
      <c r="E142" s="8"/>
      <c r="F142" s="8"/>
      <c r="G142" s="8"/>
      <c r="H142" s="8"/>
      <c r="I142" s="8"/>
      <c r="J142" s="8"/>
      <c r="K142" s="8"/>
      <c r="L142" s="8"/>
      <c r="M142" s="8"/>
      <c r="N142" s="8"/>
      <c r="O142" s="8"/>
      <c r="P142" s="8"/>
      <c r="Q142" s="8"/>
      <c r="R142" s="8"/>
      <c r="S142" s="8"/>
      <c r="T142" s="8"/>
      <c r="U142" s="8">
        <v>1</v>
      </c>
      <c r="V142" s="8"/>
      <c r="W142" s="8"/>
      <c r="X142" s="8"/>
      <c r="Y142" s="8"/>
      <c r="Z142" s="8"/>
      <c r="AA142" s="8"/>
      <c r="AB142" s="8"/>
      <c r="AC142" s="8"/>
      <c r="AD142" s="8"/>
      <c r="AE142" s="8">
        <v>1</v>
      </c>
      <c r="AF142" s="8"/>
      <c r="AG142" s="8"/>
      <c r="AH142" s="8"/>
      <c r="AI142" s="8"/>
      <c r="AJ142" s="8" t="s">
        <v>350</v>
      </c>
      <c r="AK142" s="8"/>
      <c r="AL142" s="8" t="s">
        <v>350</v>
      </c>
      <c r="AM142" s="6">
        <v>20</v>
      </c>
      <c r="AN142" s="8">
        <v>1</v>
      </c>
      <c r="AO142" s="8"/>
      <c r="AQ142" s="8">
        <v>29</v>
      </c>
      <c r="AR142" s="8">
        <v>7</v>
      </c>
      <c r="AS142" s="8"/>
      <c r="AT142" s="6">
        <v>215</v>
      </c>
      <c r="AU142" s="8">
        <v>25</v>
      </c>
      <c r="AV142" s="8"/>
      <c r="AW142" s="8">
        <v>97</v>
      </c>
      <c r="AX142" s="8">
        <v>5</v>
      </c>
      <c r="AY142" s="8"/>
      <c r="AZ142" s="8"/>
      <c r="BA142" s="8"/>
      <c r="BB142" s="8">
        <v>8</v>
      </c>
      <c r="BC142" s="8"/>
      <c r="BD142" s="8">
        <v>6</v>
      </c>
      <c r="BE142" s="8"/>
      <c r="BF142" s="8"/>
      <c r="BG142" s="8"/>
      <c r="BH142" s="8"/>
      <c r="BI142" s="8"/>
      <c r="BJ142" s="30" t="s">
        <v>272</v>
      </c>
      <c r="BK142" s="8"/>
      <c r="BL142" s="8"/>
      <c r="BM142" s="8">
        <v>120</v>
      </c>
      <c r="BN142" s="8"/>
      <c r="BO142" s="8"/>
      <c r="BP142" s="8">
        <v>30</v>
      </c>
      <c r="BQ142" s="8"/>
      <c r="BR142" s="8">
        <v>7</v>
      </c>
      <c r="BS142" s="8"/>
      <c r="BT142" s="8">
        <v>2</v>
      </c>
      <c r="BU142" s="8"/>
      <c r="BW142" s="8">
        <f>SUM(B142:BT142)</f>
        <v>574</v>
      </c>
      <c r="BX142" s="8">
        <f>COUNT(B142:BT142)</f>
        <v>16</v>
      </c>
      <c r="BY142" s="8">
        <f>COUNTIF(B142:BT142,"CW")+COUNTIF(B142:BT142,"CP")+COUNTIF(B142:BT142,"X")</f>
        <v>3</v>
      </c>
      <c r="BZ142" s="8">
        <f>COUNT(B142:BT142)+COUNTIF(B142:BT142,"CW")+COUNTIF(B142:BT142,"CP")+COUNTIF(B142:BT142,"X")</f>
        <v>19</v>
      </c>
      <c r="CA142" s="52" t="str">
        <f t="shared" si="14"/>
        <v xml:space="preserve"> </v>
      </c>
      <c r="CB142" s="5"/>
      <c r="CC142" s="5"/>
      <c r="CD142" s="16">
        <f>MAX(B142:AW142)</f>
        <v>215</v>
      </c>
      <c r="CE142" s="1">
        <f>COUNT(B142:AW142)</f>
        <v>9</v>
      </c>
      <c r="CF142" s="1">
        <f>SUM(B142:AW142)</f>
        <v>396</v>
      </c>
      <c r="CG142" s="17"/>
      <c r="CH142" s="5">
        <f t="shared" si="17"/>
        <v>1</v>
      </c>
      <c r="CI142">
        <f t="shared" si="20"/>
        <v>297</v>
      </c>
      <c r="CJ142" s="17"/>
      <c r="CK142" s="18">
        <f t="shared" si="18"/>
        <v>1</v>
      </c>
    </row>
    <row r="143" spans="1:89">
      <c r="A143" s="43" t="s">
        <v>70</v>
      </c>
      <c r="B143" s="8"/>
      <c r="C143" s="8"/>
      <c r="D143" s="8"/>
      <c r="E143" s="8"/>
      <c r="F143" s="8"/>
      <c r="G143" s="8"/>
      <c r="H143" s="8"/>
      <c r="I143" s="8"/>
      <c r="J143" s="8" t="s">
        <v>350</v>
      </c>
      <c r="K143" s="8" t="s">
        <v>350</v>
      </c>
      <c r="L143" s="8">
        <v>2</v>
      </c>
      <c r="M143" s="8">
        <v>4</v>
      </c>
      <c r="N143" s="8">
        <v>2</v>
      </c>
      <c r="O143" s="8"/>
      <c r="P143" s="8" t="s">
        <v>350</v>
      </c>
      <c r="Q143" s="8">
        <v>1</v>
      </c>
      <c r="R143" s="8" t="s">
        <v>350</v>
      </c>
      <c r="S143" s="8">
        <v>1</v>
      </c>
      <c r="T143" s="8">
        <v>2</v>
      </c>
      <c r="U143" s="8">
        <v>1</v>
      </c>
      <c r="V143" s="8"/>
      <c r="W143" s="8">
        <v>1</v>
      </c>
      <c r="X143" s="8"/>
      <c r="Y143" s="8">
        <v>1</v>
      </c>
      <c r="Z143" s="8">
        <v>2</v>
      </c>
      <c r="AA143" s="8">
        <v>2</v>
      </c>
      <c r="AB143" s="8"/>
      <c r="AC143" s="8">
        <v>1</v>
      </c>
      <c r="AD143" s="8">
        <v>5</v>
      </c>
      <c r="AE143" s="8"/>
      <c r="AF143" s="8">
        <v>1</v>
      </c>
      <c r="AG143" s="8">
        <v>1</v>
      </c>
      <c r="AH143" s="8">
        <v>2</v>
      </c>
      <c r="AI143" s="8">
        <v>2</v>
      </c>
      <c r="AJ143" s="8">
        <v>5</v>
      </c>
      <c r="AK143" s="8"/>
      <c r="AL143" s="8">
        <v>1</v>
      </c>
      <c r="AM143" s="8">
        <v>2</v>
      </c>
      <c r="AN143" s="8">
        <v>4</v>
      </c>
      <c r="AO143" s="8" t="s">
        <v>350</v>
      </c>
      <c r="AP143" s="8">
        <v>1</v>
      </c>
      <c r="AQ143" s="8">
        <v>3</v>
      </c>
      <c r="AR143" s="8">
        <v>8</v>
      </c>
      <c r="AS143" s="8">
        <v>2</v>
      </c>
      <c r="AT143" s="8">
        <v>1</v>
      </c>
      <c r="AU143" s="8">
        <v>1</v>
      </c>
      <c r="AV143" s="8">
        <v>3</v>
      </c>
      <c r="AW143" s="8">
        <v>3</v>
      </c>
      <c r="AX143" s="8" t="s">
        <v>55</v>
      </c>
      <c r="AY143" s="8">
        <v>10</v>
      </c>
      <c r="AZ143" s="8">
        <v>3</v>
      </c>
      <c r="BA143" s="8"/>
      <c r="BB143" s="8">
        <v>2</v>
      </c>
      <c r="BC143" s="8">
        <v>1</v>
      </c>
      <c r="BD143" s="8">
        <v>1</v>
      </c>
      <c r="BE143" s="8">
        <v>3</v>
      </c>
      <c r="BF143" s="8">
        <v>1</v>
      </c>
      <c r="BG143" s="8"/>
      <c r="BH143" s="30" t="s">
        <v>55</v>
      </c>
      <c r="BI143" s="8">
        <v>1</v>
      </c>
      <c r="BJ143" s="8">
        <v>3</v>
      </c>
      <c r="BK143" s="8">
        <v>1</v>
      </c>
      <c r="BL143" s="8"/>
      <c r="BM143" s="8">
        <v>1</v>
      </c>
      <c r="BN143" s="8"/>
      <c r="BO143" s="8">
        <v>1</v>
      </c>
      <c r="BP143" s="8"/>
      <c r="BQ143" s="8">
        <v>1</v>
      </c>
      <c r="BR143" s="8">
        <v>1</v>
      </c>
      <c r="BS143" s="8">
        <v>1</v>
      </c>
      <c r="BT143" s="8"/>
      <c r="BU143" s="8"/>
      <c r="BW143" s="8">
        <f>SUM(B143:BT143)</f>
        <v>96</v>
      </c>
      <c r="BX143" s="8">
        <f>COUNT(B143:BT143)</f>
        <v>44</v>
      </c>
      <c r="BY143" s="8">
        <f>COUNTIF(B143:BT143,"CW")+COUNTIF(B143:BT143,"CP")+COUNTIF(B143:BT143,"X")</f>
        <v>7</v>
      </c>
      <c r="BZ143" s="8">
        <f>COUNT(B143:BT143)+COUNTIF(B143:BT143,"CW")+COUNTIF(B143:BT143,"CP")+COUNTIF(B143:BT143,"X")</f>
        <v>51</v>
      </c>
      <c r="CA143" s="52" t="str">
        <f t="shared" si="14"/>
        <v xml:space="preserve"> </v>
      </c>
      <c r="CB143" s="5"/>
      <c r="CC143" s="5"/>
      <c r="CD143" s="16">
        <f>MAX(B143:AW143)</f>
        <v>8</v>
      </c>
      <c r="CE143" s="1">
        <f>COUNT(B143:AW143)</f>
        <v>29</v>
      </c>
      <c r="CF143" s="1">
        <f>SUM(B143:AW143)</f>
        <v>65</v>
      </c>
      <c r="CG143" s="17"/>
      <c r="CH143" s="5">
        <f t="shared" si="17"/>
        <v>1</v>
      </c>
      <c r="CI143">
        <f t="shared" si="20"/>
        <v>25</v>
      </c>
      <c r="CJ143" s="17"/>
      <c r="CK143" s="18">
        <f t="shared" si="18"/>
        <v>1</v>
      </c>
    </row>
    <row r="144" spans="1:89">
      <c r="A144" s="43" t="s">
        <v>195</v>
      </c>
      <c r="B144" s="8">
        <v>2</v>
      </c>
      <c r="C144" s="8">
        <v>20</v>
      </c>
      <c r="D144" s="8"/>
      <c r="E144" s="8"/>
      <c r="F144" s="8">
        <v>425</v>
      </c>
      <c r="G144" s="8">
        <v>166</v>
      </c>
      <c r="H144" s="8">
        <v>161</v>
      </c>
      <c r="I144" s="8">
        <v>1041</v>
      </c>
      <c r="J144" s="8">
        <v>1151</v>
      </c>
      <c r="K144" s="8">
        <v>615</v>
      </c>
      <c r="L144" s="8">
        <v>2110</v>
      </c>
      <c r="M144" s="8">
        <v>1055</v>
      </c>
      <c r="N144" s="8">
        <v>618</v>
      </c>
      <c r="O144" s="8">
        <v>959</v>
      </c>
      <c r="P144" s="8">
        <v>963</v>
      </c>
      <c r="Q144" s="8">
        <v>599</v>
      </c>
      <c r="R144" s="8">
        <v>472</v>
      </c>
      <c r="S144" s="8">
        <v>1498</v>
      </c>
      <c r="T144" s="8">
        <v>1423</v>
      </c>
      <c r="U144" s="8">
        <v>1024</v>
      </c>
      <c r="V144" s="8">
        <v>2869</v>
      </c>
      <c r="W144" s="8">
        <v>2135</v>
      </c>
      <c r="X144" s="8">
        <v>1033</v>
      </c>
      <c r="Y144" s="8">
        <v>659</v>
      </c>
      <c r="Z144" s="8">
        <v>1312</v>
      </c>
      <c r="AA144" s="8">
        <v>1900</v>
      </c>
      <c r="AB144" s="8">
        <v>787</v>
      </c>
      <c r="AC144" s="8">
        <v>1055</v>
      </c>
      <c r="AD144" s="8">
        <v>1614</v>
      </c>
      <c r="AE144" s="8">
        <v>1412</v>
      </c>
      <c r="AF144" s="8">
        <v>1641</v>
      </c>
      <c r="AG144" s="8">
        <v>7327</v>
      </c>
      <c r="AH144" s="8">
        <v>1670</v>
      </c>
      <c r="AI144" s="8">
        <v>2551</v>
      </c>
      <c r="AJ144" s="8">
        <v>5853</v>
      </c>
      <c r="AK144" s="8">
        <v>3501</v>
      </c>
      <c r="AL144" s="8">
        <v>2647</v>
      </c>
      <c r="AM144" s="8">
        <v>4638</v>
      </c>
      <c r="AN144" s="6">
        <v>10805</v>
      </c>
      <c r="AO144" s="8">
        <v>1837</v>
      </c>
      <c r="AP144" s="8">
        <v>2472</v>
      </c>
      <c r="AQ144" s="8">
        <v>14521</v>
      </c>
      <c r="AR144" s="8">
        <v>2657</v>
      </c>
      <c r="AS144" s="8">
        <v>2462</v>
      </c>
      <c r="AT144" s="8">
        <v>1711</v>
      </c>
      <c r="AU144" s="8">
        <v>3728</v>
      </c>
      <c r="AV144" s="8">
        <v>2148</v>
      </c>
      <c r="AW144" s="8">
        <v>3083</v>
      </c>
      <c r="AX144" s="8">
        <v>2031</v>
      </c>
      <c r="AY144" s="8">
        <v>2601</v>
      </c>
      <c r="AZ144" s="8">
        <v>1215</v>
      </c>
      <c r="BA144" s="8">
        <v>858</v>
      </c>
      <c r="BB144" s="8">
        <v>733</v>
      </c>
      <c r="BC144" s="8">
        <v>2904</v>
      </c>
      <c r="BD144" s="8">
        <v>1207</v>
      </c>
      <c r="BE144" s="8">
        <v>3387</v>
      </c>
      <c r="BF144" s="8">
        <v>4262</v>
      </c>
      <c r="BG144" s="8">
        <v>3776</v>
      </c>
      <c r="BH144" s="8">
        <v>5353</v>
      </c>
      <c r="BI144" s="8">
        <v>2042</v>
      </c>
      <c r="BJ144" s="8">
        <v>2572</v>
      </c>
      <c r="BK144" s="8">
        <v>1135</v>
      </c>
      <c r="BL144" s="8">
        <v>550</v>
      </c>
      <c r="BM144" s="8">
        <v>3162</v>
      </c>
      <c r="BN144" s="8">
        <v>2397</v>
      </c>
      <c r="BO144" s="8">
        <v>3497</v>
      </c>
      <c r="BP144" s="8">
        <v>3263</v>
      </c>
      <c r="BQ144" s="8">
        <v>827</v>
      </c>
      <c r="BR144" s="8">
        <v>2607</v>
      </c>
      <c r="BS144" s="8">
        <v>756</v>
      </c>
      <c r="BT144" s="8">
        <v>1940</v>
      </c>
      <c r="BU144" s="8"/>
      <c r="BW144" s="8">
        <f>SUM(B144:BT144)</f>
        <v>157405</v>
      </c>
      <c r="BX144" s="8">
        <f>COUNT(B144:BT144)</f>
        <v>69</v>
      </c>
      <c r="BY144" s="8">
        <f>COUNTIF(B144:BT144,"CW")+COUNTIF(B144:BT144,"CP")+COUNTIF(B144:BT144,"X")</f>
        <v>0</v>
      </c>
      <c r="BZ144" s="8">
        <f>COUNT(B144:BT144)+COUNTIF(B144:BT144,"CW")+COUNTIF(B144:BT144,"CP")+COUNTIF(B144:BT144,"X")</f>
        <v>69</v>
      </c>
      <c r="CA144" s="52" t="str">
        <f t="shared" ref="CA144:CA196" si="21">IF(BW144=0,IF(BY144&gt;0,"ü"," ")," ")</f>
        <v xml:space="preserve"> </v>
      </c>
      <c r="CB144" s="5"/>
      <c r="CC144" s="5"/>
      <c r="CD144" s="16">
        <f>MAX(B144:AW144)</f>
        <v>14521</v>
      </c>
      <c r="CE144" s="1">
        <f>COUNT(B144:AW144)</f>
        <v>46</v>
      </c>
      <c r="CF144" s="1">
        <f>SUM(B144:AW144)</f>
        <v>104330</v>
      </c>
      <c r="CG144" s="17"/>
      <c r="CH144" s="5">
        <f t="shared" si="17"/>
        <v>1</v>
      </c>
      <c r="CI144">
        <f t="shared" si="20"/>
        <v>46979</v>
      </c>
      <c r="CJ144" s="17"/>
      <c r="CK144" s="18">
        <f t="shared" si="18"/>
        <v>1</v>
      </c>
    </row>
    <row r="145" spans="1:89">
      <c r="A145" s="43" t="s">
        <v>196</v>
      </c>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6"/>
      <c r="AO145" s="8"/>
      <c r="AQ145" s="8"/>
      <c r="AR145" s="8"/>
      <c r="AS145" s="8"/>
      <c r="AT145" s="8"/>
      <c r="AU145" s="8"/>
      <c r="AV145" s="8"/>
      <c r="AW145" s="43"/>
      <c r="AX145" s="30"/>
      <c r="AY145" s="30"/>
      <c r="AZ145" s="30"/>
      <c r="BA145" s="30" t="s">
        <v>55</v>
      </c>
      <c r="BB145" s="30"/>
      <c r="BC145" s="43"/>
      <c r="BD145" s="8"/>
      <c r="BE145" s="8"/>
      <c r="BF145" s="8"/>
      <c r="BG145" s="8"/>
      <c r="BH145" s="8"/>
      <c r="BI145" s="8"/>
      <c r="BJ145" s="30"/>
      <c r="BK145" s="31"/>
      <c r="BL145" s="30" t="s">
        <v>55</v>
      </c>
      <c r="BM145" s="30"/>
      <c r="BN145" s="8">
        <v>1</v>
      </c>
      <c r="BO145" s="30"/>
      <c r="BP145" s="8"/>
      <c r="BQ145" s="8"/>
      <c r="BR145" s="8"/>
      <c r="BS145" s="8"/>
      <c r="BT145" s="8"/>
      <c r="BU145" s="43"/>
      <c r="BW145" s="8">
        <f>SUM(B145:BT145)</f>
        <v>1</v>
      </c>
      <c r="BX145" s="8">
        <f>COUNT(B145:BT145)</f>
        <v>1</v>
      </c>
      <c r="BY145" s="8">
        <f>COUNTIF(B145:BT145,"CW")+COUNTIF(B145:BT145,"CP")+COUNTIF(B145:BT145,"X")</f>
        <v>2</v>
      </c>
      <c r="BZ145" s="8">
        <f>COUNT(B145:BT145)+COUNTIF(B145:BT145,"CW")+COUNTIF(B145:BT145,"CP")+COUNTIF(B145:BT145,"X")</f>
        <v>3</v>
      </c>
      <c r="CA145" s="52" t="str">
        <f t="shared" si="21"/>
        <v xml:space="preserve"> </v>
      </c>
      <c r="CB145" s="5"/>
      <c r="CD145" s="16">
        <f>MAX(B145:AW145)</f>
        <v>0</v>
      </c>
      <c r="CE145" s="1">
        <f>COUNT(B145:AW145)</f>
        <v>0</v>
      </c>
      <c r="CF145" s="1">
        <f>SUM(B145:AW145)</f>
        <v>0</v>
      </c>
      <c r="CG145" s="17"/>
      <c r="CH145" s="5" t="b">
        <f t="shared" si="17"/>
        <v>0</v>
      </c>
      <c r="CI145">
        <f t="shared" si="20"/>
        <v>0</v>
      </c>
      <c r="CJ145" s="17"/>
      <c r="CK145" s="18" t="b">
        <f t="shared" si="18"/>
        <v>0</v>
      </c>
    </row>
    <row r="146" spans="1:89">
      <c r="A146" s="43" t="s">
        <v>197</v>
      </c>
      <c r="B146" s="8"/>
      <c r="C146" s="8"/>
      <c r="D146" s="8"/>
      <c r="E146" s="8"/>
      <c r="F146" s="8">
        <v>1</v>
      </c>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Q146" s="8"/>
      <c r="AR146" s="8"/>
      <c r="AS146" s="8"/>
      <c r="AT146" s="8"/>
      <c r="AU146" s="8"/>
      <c r="AV146" s="8"/>
      <c r="AW146" s="43"/>
      <c r="AX146" s="8"/>
      <c r="AY146" s="8"/>
      <c r="AZ146" s="8"/>
      <c r="BA146" s="8"/>
      <c r="BB146" s="8"/>
      <c r="BC146" s="8"/>
      <c r="BD146" s="43"/>
      <c r="BE146" s="43"/>
      <c r="BF146" s="43"/>
      <c r="BG146" s="43"/>
      <c r="BH146" s="43"/>
      <c r="BI146" s="43"/>
      <c r="BJ146" s="43"/>
      <c r="BK146" s="43"/>
      <c r="BL146" s="43"/>
      <c r="BM146" s="8"/>
      <c r="BN146" s="8"/>
      <c r="BO146" s="8"/>
      <c r="BP146" s="8"/>
      <c r="BQ146" s="8"/>
      <c r="BR146" s="8"/>
      <c r="BS146" s="8"/>
      <c r="BT146" s="8"/>
      <c r="BU146" s="43"/>
      <c r="BW146" s="8">
        <f>SUM(B146:BT146)</f>
        <v>1</v>
      </c>
      <c r="BX146" s="8">
        <f>COUNT(B146:BT146)</f>
        <v>1</v>
      </c>
      <c r="BY146" s="8">
        <f>COUNTIF(B146:BT146,"CW")+COUNTIF(B146:BT146,"CP")+COUNTIF(B146:BT146,"X")</f>
        <v>0</v>
      </c>
      <c r="BZ146" s="8">
        <f>COUNT(B146:BT146)+COUNTIF(B146:BT146,"CW")+COUNTIF(B146:BT146,"CP")+COUNTIF(B146:BT146,"X")</f>
        <v>1</v>
      </c>
      <c r="CA146" s="52" t="str">
        <f t="shared" si="21"/>
        <v xml:space="preserve"> </v>
      </c>
      <c r="CB146" s="5"/>
      <c r="CD146" s="16">
        <f>MAX(B146:AW146)</f>
        <v>1</v>
      </c>
      <c r="CE146" s="1">
        <f>COUNT(B146:AW146)</f>
        <v>1</v>
      </c>
      <c r="CF146" s="1">
        <f>SUM(B146:AW146)</f>
        <v>1</v>
      </c>
      <c r="CG146" s="17"/>
      <c r="CH146" s="5">
        <f t="shared" si="17"/>
        <v>1</v>
      </c>
      <c r="CI146">
        <f t="shared" si="20"/>
        <v>0</v>
      </c>
      <c r="CJ146" s="17"/>
      <c r="CK146" s="18" t="b">
        <f t="shared" si="18"/>
        <v>0</v>
      </c>
    </row>
    <row r="147" spans="1:89">
      <c r="A147" s="43" t="s">
        <v>71</v>
      </c>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6">
        <v>1</v>
      </c>
      <c r="AN147" s="8"/>
      <c r="AO147" s="8"/>
      <c r="AQ147" s="8"/>
      <c r="AR147" s="8"/>
      <c r="AS147" s="8"/>
      <c r="AT147" s="8"/>
      <c r="AU147" s="8"/>
      <c r="AV147" s="8"/>
      <c r="AW147" s="43"/>
      <c r="AX147" s="43"/>
      <c r="AY147" s="43"/>
      <c r="AZ147" s="43"/>
      <c r="BA147" s="43"/>
      <c r="BB147" s="43"/>
      <c r="BC147" s="8"/>
      <c r="BD147" s="43"/>
      <c r="BE147" s="43"/>
      <c r="BF147" s="43"/>
      <c r="BG147" s="43"/>
      <c r="BH147" s="43"/>
      <c r="BI147" s="43"/>
      <c r="BJ147" s="43"/>
      <c r="BK147" s="43"/>
      <c r="BL147" s="43"/>
      <c r="BM147" s="8"/>
      <c r="BN147" s="8"/>
      <c r="BO147" s="8"/>
      <c r="BP147" s="8"/>
      <c r="BQ147" s="8"/>
      <c r="BR147" s="8"/>
      <c r="BS147" s="8"/>
      <c r="BT147" s="8"/>
      <c r="BU147" s="43"/>
      <c r="BW147" s="8">
        <f>SUM(B147:BT147)</f>
        <v>1</v>
      </c>
      <c r="BX147" s="8">
        <f>COUNT(B147:BT147)</f>
        <v>1</v>
      </c>
      <c r="BY147" s="8">
        <f>COUNTIF(B147:BT147,"CW")+COUNTIF(B147:BT147,"CP")+COUNTIF(B147:BT147,"X")</f>
        <v>0</v>
      </c>
      <c r="BZ147" s="8">
        <f>COUNT(B147:BT147)+COUNTIF(B147:BT147,"CW")+COUNTIF(B147:BT147,"CP")+COUNTIF(B147:BT147,"X")</f>
        <v>1</v>
      </c>
      <c r="CA147" s="52" t="str">
        <f t="shared" si="21"/>
        <v xml:space="preserve"> </v>
      </c>
      <c r="CB147" s="5"/>
      <c r="CD147" s="16">
        <f>MAX(B147:AW147)</f>
        <v>1</v>
      </c>
      <c r="CE147" s="1">
        <f>COUNT(B147:AW147)</f>
        <v>1</v>
      </c>
      <c r="CF147" s="1">
        <f>SUM(B147:AW147)</f>
        <v>1</v>
      </c>
      <c r="CG147" s="17"/>
      <c r="CH147" s="5">
        <f t="shared" si="17"/>
        <v>1</v>
      </c>
      <c r="CI147">
        <f t="shared" si="20"/>
        <v>1</v>
      </c>
      <c r="CJ147" s="17"/>
      <c r="CK147" s="18">
        <f t="shared" si="18"/>
        <v>1</v>
      </c>
    </row>
    <row r="148" spans="1:89">
      <c r="A148" s="43" t="s">
        <v>198</v>
      </c>
      <c r="B148" s="8"/>
      <c r="C148" s="8"/>
      <c r="D148" s="8"/>
      <c r="E148" s="8"/>
      <c r="F148" s="8"/>
      <c r="G148" s="8"/>
      <c r="H148" s="8"/>
      <c r="I148" s="8"/>
      <c r="J148" s="8"/>
      <c r="K148" s="8">
        <v>1</v>
      </c>
      <c r="L148" s="8"/>
      <c r="M148" s="8"/>
      <c r="N148" s="8"/>
      <c r="O148" s="8"/>
      <c r="P148" s="8" t="s">
        <v>350</v>
      </c>
      <c r="Q148" s="8">
        <v>1</v>
      </c>
      <c r="R148" s="8"/>
      <c r="S148" s="8"/>
      <c r="T148" s="8"/>
      <c r="U148" s="8"/>
      <c r="V148" s="8">
        <v>1</v>
      </c>
      <c r="W148" s="8"/>
      <c r="X148" s="8"/>
      <c r="Y148" s="8"/>
      <c r="Z148" s="8"/>
      <c r="AA148" s="8"/>
      <c r="AB148" s="8">
        <v>1</v>
      </c>
      <c r="AC148" s="8"/>
      <c r="AD148" s="8" t="s">
        <v>350</v>
      </c>
      <c r="AE148" s="8"/>
      <c r="AF148" s="8"/>
      <c r="AG148" s="8"/>
      <c r="AH148" s="8"/>
      <c r="AI148" s="8"/>
      <c r="AJ148" s="8"/>
      <c r="AK148" s="8"/>
      <c r="AL148" s="8"/>
      <c r="AM148" s="8"/>
      <c r="AN148" s="8"/>
      <c r="AO148" s="8"/>
      <c r="AQ148" s="8" t="s">
        <v>350</v>
      </c>
      <c r="AR148" s="8"/>
      <c r="AS148" s="8">
        <v>1</v>
      </c>
      <c r="AT148" s="6">
        <v>2</v>
      </c>
      <c r="AU148" s="8"/>
      <c r="AV148" s="8"/>
      <c r="AW148" s="43"/>
      <c r="AX148" s="30"/>
      <c r="AY148" s="30"/>
      <c r="AZ148" s="30"/>
      <c r="BA148" s="30" t="s">
        <v>55</v>
      </c>
      <c r="BB148" s="30"/>
      <c r="BC148" s="8"/>
      <c r="BD148" s="8">
        <v>1</v>
      </c>
      <c r="BE148" s="8"/>
      <c r="BF148" s="8"/>
      <c r="BG148" s="8"/>
      <c r="BH148" s="8"/>
      <c r="BI148" s="8">
        <v>1</v>
      </c>
      <c r="BJ148" s="8"/>
      <c r="BK148" s="8"/>
      <c r="BL148" s="8"/>
      <c r="BM148" s="8"/>
      <c r="BN148" s="8"/>
      <c r="BO148" s="8"/>
      <c r="BP148" s="8">
        <v>1</v>
      </c>
      <c r="BQ148" s="8"/>
      <c r="BR148" s="8">
        <v>1</v>
      </c>
      <c r="BS148" s="8"/>
      <c r="BT148" s="8"/>
      <c r="BU148" s="43"/>
      <c r="BW148" s="8">
        <f>SUM(B148:BT148)</f>
        <v>11</v>
      </c>
      <c r="BX148" s="8">
        <f>COUNT(B148:BT148)</f>
        <v>10</v>
      </c>
      <c r="BY148" s="8">
        <f>COUNTIF(B148:BT148,"CW")+COUNTIF(B148:BT148,"CP")+COUNTIF(B148:BT148,"X")</f>
        <v>4</v>
      </c>
      <c r="BZ148" s="8">
        <f>COUNT(B148:BT148)+COUNTIF(B148:BT148,"CW")+COUNTIF(B148:BT148,"CP")+COUNTIF(B148:BT148,"X")</f>
        <v>14</v>
      </c>
      <c r="CA148" s="52" t="str">
        <f t="shared" si="21"/>
        <v xml:space="preserve"> </v>
      </c>
      <c r="CB148" s="5"/>
      <c r="CD148" s="16">
        <f>MAX(B148:AW148)</f>
        <v>2</v>
      </c>
      <c r="CE148" s="1">
        <f>COUNT(B148:AW148)</f>
        <v>6</v>
      </c>
      <c r="CF148" s="1">
        <f>SUM(B148:AW148)</f>
        <v>7</v>
      </c>
      <c r="CG148" s="17"/>
      <c r="CH148" s="5">
        <f t="shared" si="17"/>
        <v>1</v>
      </c>
      <c r="CI148">
        <f t="shared" si="20"/>
        <v>3</v>
      </c>
      <c r="CJ148" s="17"/>
      <c r="CK148" s="18">
        <f t="shared" si="18"/>
        <v>1</v>
      </c>
    </row>
    <row r="149" spans="1:89">
      <c r="A149" s="43" t="s">
        <v>199</v>
      </c>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Q149" s="8"/>
      <c r="AR149" s="8"/>
      <c r="AS149" s="8"/>
      <c r="AT149" s="6"/>
      <c r="AU149" s="8"/>
      <c r="AV149" s="8"/>
      <c r="AW149" s="43"/>
      <c r="AX149" s="43"/>
      <c r="AY149" s="43"/>
      <c r="AZ149" s="43"/>
      <c r="BA149" s="43"/>
      <c r="BB149" s="43"/>
      <c r="BC149" s="8"/>
      <c r="BD149" s="8"/>
      <c r="BE149" s="8"/>
      <c r="BF149" s="8"/>
      <c r="BG149" s="8"/>
      <c r="BH149" s="8">
        <v>1</v>
      </c>
      <c r="BI149" s="8"/>
      <c r="BJ149" s="8"/>
      <c r="BK149" s="8"/>
      <c r="BL149" s="8"/>
      <c r="BM149" s="8"/>
      <c r="BN149" s="8"/>
      <c r="BO149" s="8"/>
      <c r="BP149" s="8"/>
      <c r="BQ149" s="8"/>
      <c r="BR149" s="8"/>
      <c r="BS149" s="8"/>
      <c r="BT149" s="8"/>
      <c r="BU149" s="43"/>
      <c r="BW149" s="8">
        <f>SUM(B149:BT149)</f>
        <v>1</v>
      </c>
      <c r="BX149" s="8">
        <f>COUNT(B149:BT149)</f>
        <v>1</v>
      </c>
      <c r="BY149" s="8">
        <f>COUNTIF(B149:BT149,"CW")+COUNTIF(B149:BT149,"CP")+COUNTIF(B149:BT149,"X")</f>
        <v>0</v>
      </c>
      <c r="BZ149" s="8">
        <f>COUNT(B149:BT149)+COUNTIF(B149:BT149,"CW")+COUNTIF(B149:BT149,"CP")+COUNTIF(B149:BT149,"X")</f>
        <v>1</v>
      </c>
      <c r="CA149" s="52" t="str">
        <f t="shared" si="21"/>
        <v xml:space="preserve"> </v>
      </c>
      <c r="CB149" s="5"/>
      <c r="CD149" s="16">
        <f>MAX(B149:AW149)</f>
        <v>0</v>
      </c>
      <c r="CE149" s="1">
        <f>COUNT(B149:AW149)</f>
        <v>0</v>
      </c>
      <c r="CF149" s="1">
        <f>SUM(B149:AW149)</f>
        <v>0</v>
      </c>
      <c r="CG149" s="17"/>
      <c r="CH149" s="5" t="b">
        <f t="shared" si="17"/>
        <v>0</v>
      </c>
      <c r="CI149">
        <f t="shared" si="20"/>
        <v>0</v>
      </c>
      <c r="CJ149" s="17"/>
      <c r="CK149" s="18" t="b">
        <f t="shared" si="18"/>
        <v>0</v>
      </c>
    </row>
    <row r="150" spans="1:89">
      <c r="A150" s="43" t="s">
        <v>72</v>
      </c>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t="s">
        <v>53</v>
      </c>
      <c r="AE150" s="8"/>
      <c r="AF150" s="8" t="s">
        <v>350</v>
      </c>
      <c r="AG150" s="8"/>
      <c r="AH150" s="8" t="s">
        <v>350</v>
      </c>
      <c r="AI150" s="8"/>
      <c r="AJ150" s="8"/>
      <c r="AK150" s="8"/>
      <c r="AL150" s="8"/>
      <c r="AM150" s="8"/>
      <c r="AN150" s="8" t="s">
        <v>350</v>
      </c>
      <c r="AO150" s="8">
        <v>2</v>
      </c>
      <c r="AP150" s="8">
        <v>1</v>
      </c>
      <c r="AQ150" s="8"/>
      <c r="AR150" s="8"/>
      <c r="AS150" s="8"/>
      <c r="AT150" s="8" t="s">
        <v>350</v>
      </c>
      <c r="AU150" s="8"/>
      <c r="AV150" s="8">
        <v>2</v>
      </c>
      <c r="AW150" s="43"/>
      <c r="AX150" s="8" t="s">
        <v>55</v>
      </c>
      <c r="AY150" s="8">
        <v>1</v>
      </c>
      <c r="AZ150" s="8"/>
      <c r="BA150" s="8">
        <v>2</v>
      </c>
      <c r="BB150" s="8">
        <v>1</v>
      </c>
      <c r="BC150" s="8"/>
      <c r="BD150" s="30" t="s">
        <v>55</v>
      </c>
      <c r="BE150" s="8"/>
      <c r="BF150" s="8"/>
      <c r="BG150" s="8">
        <v>3</v>
      </c>
      <c r="BH150" s="8"/>
      <c r="BI150" s="8">
        <v>1</v>
      </c>
      <c r="BJ150" s="8"/>
      <c r="BK150" s="8"/>
      <c r="BL150" s="8"/>
      <c r="BM150" s="8"/>
      <c r="BN150" s="8">
        <v>1</v>
      </c>
      <c r="BO150" s="8"/>
      <c r="BP150" s="8">
        <v>5</v>
      </c>
      <c r="BQ150" s="8"/>
      <c r="BR150" s="82" t="s">
        <v>55</v>
      </c>
      <c r="BS150" s="8"/>
      <c r="BT150" s="8"/>
      <c r="BU150" s="43"/>
      <c r="BW150" s="8">
        <f>SUM(B150:BT150)</f>
        <v>19</v>
      </c>
      <c r="BX150" s="8">
        <f>COUNT(B150:BT150)</f>
        <v>10</v>
      </c>
      <c r="BY150" s="8">
        <f>COUNTIF(B150:BT150,"CW")+COUNTIF(B150:BT150,"CP")+COUNTIF(B150:BT150,"X")</f>
        <v>7</v>
      </c>
      <c r="BZ150" s="8">
        <f>COUNT(B150:BT150)+COUNTIF(B150:BT150,"CW")+COUNTIF(B150:BT150,"CP")+COUNTIF(B150:BT150,"X")</f>
        <v>17</v>
      </c>
      <c r="CA150" s="52" t="str">
        <f t="shared" si="21"/>
        <v xml:space="preserve"> </v>
      </c>
      <c r="CB150" s="5"/>
      <c r="CD150" s="16">
        <f>MAX(B150:AW150)</f>
        <v>2</v>
      </c>
      <c r="CE150" s="1">
        <f>COUNT(B150:AW150)</f>
        <v>3</v>
      </c>
      <c r="CF150" s="1">
        <f>SUM(B150:AW150)</f>
        <v>5</v>
      </c>
      <c r="CG150" s="17"/>
      <c r="CH150" s="5">
        <f t="shared" si="17"/>
        <v>1</v>
      </c>
      <c r="CI150">
        <f t="shared" si="20"/>
        <v>5</v>
      </c>
      <c r="CJ150" s="17"/>
      <c r="CK150" s="18">
        <f t="shared" si="18"/>
        <v>1</v>
      </c>
    </row>
    <row r="151" spans="1:89" ht="12" customHeight="1">
      <c r="A151" s="43" t="s">
        <v>73</v>
      </c>
      <c r="B151" s="8"/>
      <c r="C151" s="8"/>
      <c r="D151" s="8"/>
      <c r="E151" s="8"/>
      <c r="F151" s="8"/>
      <c r="G151" s="8"/>
      <c r="H151" s="8"/>
      <c r="I151" s="8"/>
      <c r="J151" s="8"/>
      <c r="K151" s="8"/>
      <c r="L151" s="8"/>
      <c r="M151" s="8"/>
      <c r="N151" s="8"/>
      <c r="O151" s="8">
        <v>2</v>
      </c>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Q151" s="8"/>
      <c r="AR151" s="8"/>
      <c r="AS151" s="8"/>
      <c r="AT151" s="8"/>
      <c r="AU151" s="8"/>
      <c r="AV151" s="8"/>
      <c r="AW151" s="43"/>
      <c r="AX151" s="43"/>
      <c r="AY151" s="43"/>
      <c r="AZ151" s="43"/>
      <c r="BA151" s="43"/>
      <c r="BB151" s="43"/>
      <c r="BC151" s="8"/>
      <c r="BD151" s="43"/>
      <c r="BE151" s="43"/>
      <c r="BF151" s="43"/>
      <c r="BG151" s="43"/>
      <c r="BH151" s="43"/>
      <c r="BI151" s="43"/>
      <c r="BJ151" s="43"/>
      <c r="BK151" s="43"/>
      <c r="BL151" s="43"/>
      <c r="BM151" s="8"/>
      <c r="BN151" s="8"/>
      <c r="BO151" s="8"/>
      <c r="BP151" s="8"/>
      <c r="BQ151" s="8"/>
      <c r="BR151" s="8"/>
      <c r="BS151" s="8"/>
      <c r="BT151" s="8"/>
      <c r="BU151" s="43"/>
      <c r="BW151" s="8">
        <f>SUM(B151:BT151)</f>
        <v>2</v>
      </c>
      <c r="BX151" s="8">
        <f>COUNT(B151:BT151)</f>
        <v>1</v>
      </c>
      <c r="BY151" s="8">
        <f>COUNTIF(B151:BT151,"CW")+COUNTIF(B151:BT151,"CP")+COUNTIF(B151:BT151,"X")</f>
        <v>0</v>
      </c>
      <c r="BZ151" s="8">
        <f>COUNT(B151:BT151)+COUNTIF(B151:BT151,"CW")+COUNTIF(B151:BT151,"CP")+COUNTIF(B151:BT151,"X")</f>
        <v>1</v>
      </c>
      <c r="CA151" s="52" t="str">
        <f t="shared" si="21"/>
        <v xml:space="preserve"> </v>
      </c>
      <c r="CB151" s="5"/>
      <c r="CD151" s="16">
        <f>MAX(B151:AW151)</f>
        <v>2</v>
      </c>
      <c r="CE151" s="1">
        <f>COUNT(B151:AW151)</f>
        <v>1</v>
      </c>
      <c r="CF151" s="1">
        <f>SUM(B151:AW151)</f>
        <v>2</v>
      </c>
      <c r="CG151" s="17"/>
      <c r="CH151" s="5">
        <f t="shared" si="17"/>
        <v>1</v>
      </c>
      <c r="CI151">
        <f t="shared" si="20"/>
        <v>0</v>
      </c>
      <c r="CJ151" s="17"/>
      <c r="CK151" s="18" t="b">
        <f t="shared" si="18"/>
        <v>0</v>
      </c>
    </row>
    <row r="152" spans="1:89">
      <c r="A152" s="43" t="s">
        <v>200</v>
      </c>
      <c r="B152" s="8"/>
      <c r="C152" s="8"/>
      <c r="D152" s="8"/>
      <c r="E152" s="8"/>
      <c r="F152" s="8"/>
      <c r="G152" s="8"/>
      <c r="H152" s="8"/>
      <c r="I152" s="8"/>
      <c r="J152" s="8"/>
      <c r="K152" s="8"/>
      <c r="L152" s="8"/>
      <c r="M152" s="8"/>
      <c r="N152" s="8"/>
      <c r="O152" s="8"/>
      <c r="P152" s="8"/>
      <c r="Q152" s="8"/>
      <c r="R152" s="8"/>
      <c r="S152" s="8"/>
      <c r="T152" s="8"/>
      <c r="U152" s="8"/>
      <c r="V152" s="8">
        <v>2</v>
      </c>
      <c r="W152" s="8"/>
      <c r="X152" s="8"/>
      <c r="Y152" s="8"/>
      <c r="Z152" s="8"/>
      <c r="AA152" s="8"/>
      <c r="AB152" s="8"/>
      <c r="AC152" s="8"/>
      <c r="AD152" s="8"/>
      <c r="AE152" s="8"/>
      <c r="AF152" s="8"/>
      <c r="AG152" s="8"/>
      <c r="AH152" s="8"/>
      <c r="AI152" s="8"/>
      <c r="AJ152" s="8"/>
      <c r="AK152" s="8"/>
      <c r="AL152" s="8"/>
      <c r="AM152" s="8"/>
      <c r="AN152" s="8"/>
      <c r="AO152" s="8"/>
      <c r="AP152" s="8">
        <v>1</v>
      </c>
      <c r="AQ152" s="8"/>
      <c r="AR152" s="8"/>
      <c r="AS152" s="8">
        <v>1</v>
      </c>
      <c r="AT152" s="8"/>
      <c r="AU152" s="8"/>
      <c r="AV152" s="8"/>
      <c r="AW152" s="43"/>
      <c r="AX152" s="43"/>
      <c r="AY152" s="43"/>
      <c r="AZ152" s="43"/>
      <c r="BA152" s="43"/>
      <c r="BB152" s="43"/>
      <c r="BC152" s="8"/>
      <c r="BD152" s="43"/>
      <c r="BE152" s="43"/>
      <c r="BF152" s="43"/>
      <c r="BG152" s="43"/>
      <c r="BH152" s="43"/>
      <c r="BI152" s="43"/>
      <c r="BJ152" s="43"/>
      <c r="BK152" s="43"/>
      <c r="BL152" s="43"/>
      <c r="BM152" s="8"/>
      <c r="BN152" s="8"/>
      <c r="BO152" s="8"/>
      <c r="BP152" s="8"/>
      <c r="BQ152" s="8"/>
      <c r="BR152" s="8"/>
      <c r="BS152" s="8"/>
      <c r="BT152" s="8"/>
      <c r="BU152" s="43"/>
      <c r="BW152" s="8">
        <f>SUM(B152:BT152)</f>
        <v>4</v>
      </c>
      <c r="BX152" s="8">
        <f>COUNT(B152:BT152)</f>
        <v>3</v>
      </c>
      <c r="BY152" s="8">
        <f>COUNTIF(B152:BT152,"CW")+COUNTIF(B152:BT152,"CP")+COUNTIF(B152:BT152,"X")</f>
        <v>0</v>
      </c>
      <c r="BZ152" s="8">
        <f>COUNT(B152:BT152)+COUNTIF(B152:BT152,"CW")+COUNTIF(B152:BT152,"CP")+COUNTIF(B152:BT152,"X")</f>
        <v>3</v>
      </c>
      <c r="CA152" s="52" t="str">
        <f t="shared" si="21"/>
        <v xml:space="preserve"> </v>
      </c>
      <c r="CB152" s="5"/>
      <c r="CD152" s="16">
        <f>MAX(B152:AW152)</f>
        <v>2</v>
      </c>
      <c r="CE152" s="1">
        <f>COUNT(B152:AW152)</f>
        <v>3</v>
      </c>
      <c r="CF152" s="1">
        <f>SUM(B152:AW152)</f>
        <v>4</v>
      </c>
      <c r="CG152" s="17"/>
      <c r="CH152" s="5">
        <f t="shared" si="17"/>
        <v>1</v>
      </c>
      <c r="CI152">
        <f t="shared" si="20"/>
        <v>2</v>
      </c>
      <c r="CJ152" s="17"/>
      <c r="CK152" s="18">
        <f t="shared" si="18"/>
        <v>1</v>
      </c>
    </row>
    <row r="153" spans="1:89">
      <c r="A153" s="43" t="s">
        <v>243</v>
      </c>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Q153" s="8"/>
      <c r="AR153" s="8"/>
      <c r="AS153" s="8"/>
      <c r="AT153" s="8"/>
      <c r="AU153" s="8"/>
      <c r="AV153" s="8"/>
      <c r="AW153" s="43"/>
      <c r="AX153" s="43"/>
      <c r="AY153" s="43"/>
      <c r="AZ153" s="43"/>
      <c r="BA153" s="43"/>
      <c r="BB153" s="43"/>
      <c r="BC153" s="8"/>
      <c r="BD153" s="43"/>
      <c r="BE153" s="43"/>
      <c r="BF153" s="43"/>
      <c r="BG153" s="43"/>
      <c r="BH153" s="43"/>
      <c r="BI153" s="43"/>
      <c r="BJ153" s="43"/>
      <c r="BK153" s="43"/>
      <c r="BL153" s="43"/>
      <c r="BM153" s="8"/>
      <c r="BN153" s="8">
        <v>1</v>
      </c>
      <c r="BO153" s="8"/>
      <c r="BP153" s="8"/>
      <c r="BQ153" s="8"/>
      <c r="BR153" s="8"/>
      <c r="BS153" s="8"/>
      <c r="BT153" s="8">
        <v>1</v>
      </c>
      <c r="BU153" s="43"/>
      <c r="BW153" s="8">
        <f>SUM(B153:BT153)</f>
        <v>2</v>
      </c>
      <c r="BX153" s="8">
        <f>COUNT(B153:BT153)</f>
        <v>2</v>
      </c>
      <c r="BY153" s="8">
        <f>COUNTIF(B153:BT153,"CW")+COUNTIF(B153:BT153,"CP")+COUNTIF(B153:BT153,"X")</f>
        <v>0</v>
      </c>
      <c r="BZ153" s="8">
        <f>COUNT(B153:BT153)+COUNTIF(B153:BT153,"CW")+COUNTIF(B153:BT153,"CP")+COUNTIF(B153:BT153,"X")</f>
        <v>2</v>
      </c>
      <c r="CA153" s="52" t="str">
        <f t="shared" si="21"/>
        <v xml:space="preserve"> </v>
      </c>
      <c r="CB153" s="5"/>
      <c r="CD153" s="16"/>
      <c r="CG153" s="17"/>
      <c r="CH153" s="5"/>
      <c r="CJ153" s="17"/>
      <c r="CK153" s="18"/>
    </row>
    <row r="154" spans="1:89">
      <c r="A154" s="43" t="s">
        <v>201</v>
      </c>
      <c r="B154" s="8"/>
      <c r="C154" s="8"/>
      <c r="D154" s="8"/>
      <c r="E154" s="8"/>
      <c r="F154" s="8"/>
      <c r="G154" s="8"/>
      <c r="H154" s="8"/>
      <c r="I154" s="8"/>
      <c r="J154" s="8" t="s">
        <v>350</v>
      </c>
      <c r="K154" s="8"/>
      <c r="L154" s="8"/>
      <c r="M154" s="8"/>
      <c r="N154" s="8"/>
      <c r="O154" s="8"/>
      <c r="P154" s="8"/>
      <c r="Q154" s="8" t="s">
        <v>350</v>
      </c>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t="s">
        <v>350</v>
      </c>
      <c r="AQ154" s="8"/>
      <c r="AR154" s="8"/>
      <c r="AS154" s="8"/>
      <c r="AT154" s="8"/>
      <c r="AU154" s="8"/>
      <c r="AV154" s="8">
        <v>1</v>
      </c>
      <c r="AW154" s="43"/>
      <c r="AX154" s="8">
        <v>1</v>
      </c>
      <c r="AY154" s="8"/>
      <c r="AZ154" s="8"/>
      <c r="BA154" s="8" t="s">
        <v>55</v>
      </c>
      <c r="BB154" s="8"/>
      <c r="BC154" s="8">
        <v>1</v>
      </c>
      <c r="BD154" s="8"/>
      <c r="BE154" s="8"/>
      <c r="BF154" s="8"/>
      <c r="BG154" s="8"/>
      <c r="BH154" s="30" t="s">
        <v>55</v>
      </c>
      <c r="BI154" s="8">
        <v>2</v>
      </c>
      <c r="BJ154" s="8"/>
      <c r="BK154" s="8"/>
      <c r="BL154" s="8">
        <v>1</v>
      </c>
      <c r="BM154" s="8"/>
      <c r="BN154" s="8"/>
      <c r="BO154" s="8"/>
      <c r="BP154" s="8"/>
      <c r="BQ154" s="8"/>
      <c r="BR154" s="8"/>
      <c r="BS154" s="8"/>
      <c r="BT154" s="8"/>
      <c r="BU154" s="43"/>
      <c r="BW154" s="8">
        <f>SUM(B154:BT154)</f>
        <v>6</v>
      </c>
      <c r="BX154" s="8">
        <f>COUNT(B154:BT154)</f>
        <v>5</v>
      </c>
      <c r="BY154" s="8">
        <f>COUNTIF(B154:BT154,"CW")+COUNTIF(B154:BT154,"CP")+COUNTIF(B154:BT154,"X")</f>
        <v>5</v>
      </c>
      <c r="BZ154" s="8">
        <f>COUNT(B154:BT154)+COUNTIF(B154:BT154,"CW")+COUNTIF(B154:BT154,"CP")+COUNTIF(B154:BT154,"X")</f>
        <v>10</v>
      </c>
      <c r="CA154" s="52" t="str">
        <f t="shared" si="21"/>
        <v xml:space="preserve"> </v>
      </c>
      <c r="CB154" s="5"/>
      <c r="CD154" s="16">
        <f>MAX(B154:AW154)</f>
        <v>1</v>
      </c>
      <c r="CE154" s="1">
        <f>COUNT(B154:AW154)</f>
        <v>1</v>
      </c>
      <c r="CF154" s="1">
        <f>SUM(B154:AW154)</f>
        <v>1</v>
      </c>
      <c r="CG154" s="17"/>
      <c r="CH154" s="5">
        <f t="shared" si="17"/>
        <v>1</v>
      </c>
      <c r="CI154">
        <f>SUM(AM154:AV154)</f>
        <v>1</v>
      </c>
      <c r="CJ154" s="17"/>
      <c r="CK154" s="18">
        <f t="shared" si="18"/>
        <v>1</v>
      </c>
    </row>
    <row r="155" spans="1:89">
      <c r="A155" s="43" t="s">
        <v>283</v>
      </c>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Q155" s="8"/>
      <c r="AR155" s="8"/>
      <c r="AS155" s="8"/>
      <c r="AT155" s="8"/>
      <c r="AU155" s="8"/>
      <c r="AV155" s="8"/>
      <c r="AW155" s="43"/>
      <c r="AX155" s="8"/>
      <c r="AY155" s="8">
        <v>1</v>
      </c>
      <c r="AZ155" s="8"/>
      <c r="BA155" s="8"/>
      <c r="BB155" s="8"/>
      <c r="BC155" s="8"/>
      <c r="BD155" s="8"/>
      <c r="BE155" s="8"/>
      <c r="BF155" s="8"/>
      <c r="BG155" s="8"/>
      <c r="BH155" s="30"/>
      <c r="BI155" s="8"/>
      <c r="BJ155" s="8"/>
      <c r="BK155" s="8"/>
      <c r="BL155" s="8"/>
      <c r="BM155" s="8"/>
      <c r="BN155" s="8"/>
      <c r="BO155" s="8"/>
      <c r="BP155" s="8"/>
      <c r="BQ155" s="8"/>
      <c r="BR155" s="8"/>
      <c r="BS155" s="8"/>
      <c r="BT155" s="8"/>
      <c r="BU155" s="43"/>
      <c r="BW155" s="8">
        <f>SUM(B155:BT155)</f>
        <v>1</v>
      </c>
      <c r="BX155" s="8">
        <f>COUNT(B155:BT155)</f>
        <v>1</v>
      </c>
      <c r="BY155" s="8">
        <f>COUNTIF(B155:BT155,"CW")+COUNTIF(B155:BT155,"CP")+COUNTIF(B155:BT155,"X")</f>
        <v>0</v>
      </c>
      <c r="BZ155" s="8">
        <f>COUNT(B155:BT155)+COUNTIF(B155:BT155,"CW")+COUNTIF(B155:BT155,"CP")+COUNTIF(B155:BT155,"X")</f>
        <v>1</v>
      </c>
      <c r="CA155" s="52" t="str">
        <f t="shared" si="21"/>
        <v xml:space="preserve"> </v>
      </c>
      <c r="CB155" s="5"/>
      <c r="CD155" s="16"/>
      <c r="CG155" s="17"/>
      <c r="CH155" s="5"/>
      <c r="CJ155" s="17"/>
      <c r="CK155" s="18"/>
    </row>
    <row r="156" spans="1:89">
      <c r="A156" s="43" t="s">
        <v>74</v>
      </c>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Q156" s="8"/>
      <c r="AR156" s="8"/>
      <c r="AS156" s="8"/>
      <c r="AT156" s="8"/>
      <c r="AU156" s="8"/>
      <c r="AV156" s="8"/>
      <c r="AW156" s="43"/>
      <c r="AX156" s="43"/>
      <c r="AY156" s="43"/>
      <c r="AZ156" s="43"/>
      <c r="BA156" s="43"/>
      <c r="BB156" s="43"/>
      <c r="BC156" s="8"/>
      <c r="BD156" s="43"/>
      <c r="BE156" s="43"/>
      <c r="BF156" s="43"/>
      <c r="BG156" s="43"/>
      <c r="BH156" s="43"/>
      <c r="BI156" s="43"/>
      <c r="BJ156" s="43"/>
      <c r="BK156" s="43"/>
      <c r="BL156" s="43"/>
      <c r="BM156" s="8"/>
      <c r="BN156" s="8" t="s">
        <v>272</v>
      </c>
      <c r="BO156" s="8"/>
      <c r="BP156" s="8"/>
      <c r="BQ156" s="8"/>
      <c r="BR156" s="8"/>
      <c r="BS156" s="8"/>
      <c r="BT156" s="8"/>
      <c r="BU156" s="43"/>
      <c r="BW156" s="8">
        <f>SUM(B156:BT156)</f>
        <v>0</v>
      </c>
      <c r="BX156" s="8">
        <f>COUNT(B156:BT156)</f>
        <v>0</v>
      </c>
      <c r="BY156" s="8">
        <f>COUNTIF(B156:BT156,"CW")+COUNTIF(B156:BT156,"CP")+COUNTIF(B156:BT156,"X")</f>
        <v>1</v>
      </c>
      <c r="BZ156" s="8">
        <f>COUNT(B156:BT156)+COUNTIF(B156:BT156,"CW")+COUNTIF(B156:BT156,"CP")+COUNTIF(B156:BT156,"X")</f>
        <v>1</v>
      </c>
      <c r="CA156" s="52" t="str">
        <f t="shared" si="21"/>
        <v>ü</v>
      </c>
      <c r="CB156" s="5"/>
      <c r="CD156" s="16">
        <f>MAX(B156:AW156)</f>
        <v>0</v>
      </c>
      <c r="CE156" s="1">
        <f>COUNT(B156:AW156)</f>
        <v>0</v>
      </c>
      <c r="CF156" s="1">
        <f>SUM(B156:AW156)</f>
        <v>0</v>
      </c>
      <c r="CG156" s="17"/>
      <c r="CH156" s="5" t="b">
        <f t="shared" si="17"/>
        <v>0</v>
      </c>
      <c r="CI156">
        <f>SUM(AM156:AV156)</f>
        <v>0</v>
      </c>
      <c r="CJ156" s="17"/>
      <c r="CK156" s="18" t="b">
        <f t="shared" si="18"/>
        <v>0</v>
      </c>
    </row>
    <row r="157" spans="1:89">
      <c r="A157" s="43" t="s">
        <v>202</v>
      </c>
      <c r="B157" s="8"/>
      <c r="C157" s="8"/>
      <c r="D157" s="8"/>
      <c r="E157" s="8"/>
      <c r="F157" s="8"/>
      <c r="G157" s="8"/>
      <c r="H157" s="8"/>
      <c r="I157" s="8"/>
      <c r="J157" s="8"/>
      <c r="K157" s="8"/>
      <c r="L157" s="8"/>
      <c r="M157" s="8"/>
      <c r="N157" s="8"/>
      <c r="O157" s="8"/>
      <c r="P157" s="8"/>
      <c r="Q157" s="8"/>
      <c r="R157" s="8"/>
      <c r="S157" s="8"/>
      <c r="T157" s="8"/>
      <c r="U157" s="8"/>
      <c r="V157" s="8">
        <v>3</v>
      </c>
      <c r="W157" s="8">
        <v>1</v>
      </c>
      <c r="X157" s="8">
        <v>2</v>
      </c>
      <c r="Y157" s="8">
        <v>1</v>
      </c>
      <c r="Z157" s="8">
        <v>1</v>
      </c>
      <c r="AA157" s="8"/>
      <c r="AB157" s="8">
        <v>3</v>
      </c>
      <c r="AC157" s="8">
        <v>6</v>
      </c>
      <c r="AD157" s="8">
        <v>3</v>
      </c>
      <c r="AE157" s="8">
        <v>1</v>
      </c>
      <c r="AF157" s="8">
        <v>2</v>
      </c>
      <c r="AG157" s="8">
        <v>1</v>
      </c>
      <c r="AH157" s="8">
        <v>1</v>
      </c>
      <c r="AI157" s="8">
        <v>1</v>
      </c>
      <c r="AJ157" s="8">
        <v>2</v>
      </c>
      <c r="AK157" s="8"/>
      <c r="AL157" s="8">
        <v>1</v>
      </c>
      <c r="AM157" s="8"/>
      <c r="AN157" s="8">
        <v>2</v>
      </c>
      <c r="AO157" s="8"/>
      <c r="AP157" s="8">
        <v>4</v>
      </c>
      <c r="AQ157" s="8">
        <v>2</v>
      </c>
      <c r="AR157" s="8">
        <v>2</v>
      </c>
      <c r="AS157" s="8">
        <v>6</v>
      </c>
      <c r="AT157" s="8">
        <v>2</v>
      </c>
      <c r="AU157" s="6">
        <v>10</v>
      </c>
      <c r="AV157" s="8">
        <v>13</v>
      </c>
      <c r="AW157" s="8">
        <v>13</v>
      </c>
      <c r="AX157" s="8">
        <v>14</v>
      </c>
      <c r="AY157" s="8">
        <v>6</v>
      </c>
      <c r="AZ157" s="8">
        <v>7</v>
      </c>
      <c r="BA157" s="8">
        <v>18</v>
      </c>
      <c r="BB157" s="8">
        <v>14</v>
      </c>
      <c r="BC157" s="8">
        <v>27</v>
      </c>
      <c r="BD157" s="8">
        <v>29</v>
      </c>
      <c r="BE157" s="8">
        <v>39</v>
      </c>
      <c r="BF157" s="8">
        <v>14</v>
      </c>
      <c r="BG157" s="8">
        <v>45</v>
      </c>
      <c r="BH157" s="8">
        <v>79</v>
      </c>
      <c r="BI157" s="8">
        <v>73</v>
      </c>
      <c r="BJ157" s="8">
        <v>65</v>
      </c>
      <c r="BK157" s="8">
        <v>45</v>
      </c>
      <c r="BL157" s="8">
        <v>46</v>
      </c>
      <c r="BM157" s="8">
        <v>66</v>
      </c>
      <c r="BN157" s="8">
        <v>58</v>
      </c>
      <c r="BO157" s="8">
        <v>59</v>
      </c>
      <c r="BP157" s="8">
        <v>24</v>
      </c>
      <c r="BQ157" s="8">
        <v>46</v>
      </c>
      <c r="BR157" s="8">
        <v>49</v>
      </c>
      <c r="BS157" s="8">
        <v>59</v>
      </c>
      <c r="BT157" s="8">
        <v>28</v>
      </c>
      <c r="BU157" s="8"/>
      <c r="BW157" s="8">
        <f>SUM(B157:BT157)</f>
        <v>993</v>
      </c>
      <c r="BX157" s="8">
        <f>COUNT(B157:BT157)</f>
        <v>47</v>
      </c>
      <c r="BY157" s="8">
        <f>COUNTIF(B157:BT157,"CW")+COUNTIF(B157:BT157,"CP")+COUNTIF(B157:BT157,"X")</f>
        <v>0</v>
      </c>
      <c r="BZ157" s="8">
        <f>COUNT(B157:BT157)+COUNTIF(B157:BT157,"CW")+COUNTIF(B157:BT157,"CP")+COUNTIF(B157:BT157,"X")</f>
        <v>47</v>
      </c>
      <c r="CA157" s="52" t="str">
        <f t="shared" si="21"/>
        <v xml:space="preserve"> </v>
      </c>
      <c r="CB157" s="5"/>
      <c r="CC157" s="5"/>
      <c r="CD157" s="16">
        <f>MAX(B157:AW157)</f>
        <v>13</v>
      </c>
      <c r="CE157" s="1">
        <f>COUNT(B157:AW157)</f>
        <v>24</v>
      </c>
      <c r="CF157" s="1">
        <f>SUM(B157:AW157)</f>
        <v>83</v>
      </c>
      <c r="CG157" s="17"/>
      <c r="CH157" s="5">
        <f t="shared" si="17"/>
        <v>1</v>
      </c>
      <c r="CI157">
        <f>SUM(AM157:AV157)</f>
        <v>41</v>
      </c>
      <c r="CJ157" s="17"/>
      <c r="CK157" s="18">
        <f t="shared" si="18"/>
        <v>1</v>
      </c>
    </row>
    <row r="158" spans="1:89">
      <c r="A158" s="43" t="s">
        <v>75</v>
      </c>
      <c r="B158" s="8"/>
      <c r="C158" s="8"/>
      <c r="D158" s="8"/>
      <c r="E158" s="8"/>
      <c r="F158" s="8"/>
      <c r="G158" s="8"/>
      <c r="H158" s="8"/>
      <c r="I158" s="8"/>
      <c r="J158" s="8"/>
      <c r="K158" s="8"/>
      <c r="L158" s="8"/>
      <c r="M158" s="8">
        <v>1</v>
      </c>
      <c r="N158" s="8"/>
      <c r="O158" s="8">
        <v>1</v>
      </c>
      <c r="P158" s="8">
        <v>2</v>
      </c>
      <c r="Q158" s="8"/>
      <c r="R158" s="8" t="s">
        <v>350</v>
      </c>
      <c r="S158" s="8"/>
      <c r="T158" s="8"/>
      <c r="U158" s="8" t="s">
        <v>350</v>
      </c>
      <c r="V158" s="8">
        <v>1</v>
      </c>
      <c r="W158" s="8"/>
      <c r="X158" s="8" t="s">
        <v>350</v>
      </c>
      <c r="Y158" s="8">
        <v>1</v>
      </c>
      <c r="Z158" s="8"/>
      <c r="AA158" s="8" t="s">
        <v>350</v>
      </c>
      <c r="AB158" s="8"/>
      <c r="AC158" s="8" t="s">
        <v>350</v>
      </c>
      <c r="AD158" s="8"/>
      <c r="AE158" s="8"/>
      <c r="AF158" s="8"/>
      <c r="AG158" s="8"/>
      <c r="AH158" s="8"/>
      <c r="AI158" s="8"/>
      <c r="AJ158" s="8"/>
      <c r="AK158" s="8"/>
      <c r="AL158" s="8"/>
      <c r="AM158" s="8"/>
      <c r="AN158" s="8"/>
      <c r="AO158" s="8"/>
      <c r="AQ158" s="8"/>
      <c r="AR158" s="8"/>
      <c r="AS158" s="8"/>
      <c r="AT158" s="8"/>
      <c r="AU158" s="8"/>
      <c r="AV158" s="8"/>
      <c r="AW158" s="43"/>
      <c r="AX158" s="43"/>
      <c r="AY158" s="43"/>
      <c r="AZ158" s="43"/>
      <c r="BA158" s="43"/>
      <c r="BB158" s="43"/>
      <c r="BC158" s="43"/>
      <c r="BD158" s="43"/>
      <c r="BE158" s="43"/>
      <c r="BF158" s="43"/>
      <c r="BG158" s="43"/>
      <c r="BH158" s="43"/>
      <c r="BI158" s="43"/>
      <c r="BJ158" s="43"/>
      <c r="BK158" s="43"/>
      <c r="BL158" s="43"/>
      <c r="BM158" s="8"/>
      <c r="BN158" s="8"/>
      <c r="BO158" s="8"/>
      <c r="BP158" s="8"/>
      <c r="BQ158" s="8"/>
      <c r="BR158" s="8"/>
      <c r="BS158" s="8"/>
      <c r="BT158" s="8"/>
      <c r="BU158" s="43"/>
      <c r="BW158" s="8">
        <f>SUM(B158:BT158)</f>
        <v>6</v>
      </c>
      <c r="BX158" s="8">
        <f>COUNT(B158:BT158)</f>
        <v>5</v>
      </c>
      <c r="BY158" s="8">
        <f>COUNTIF(B158:BT158,"CW")+COUNTIF(B158:BT158,"CP")+COUNTIF(B158:BT158,"X")</f>
        <v>5</v>
      </c>
      <c r="BZ158" s="8">
        <f>COUNT(B158:BT158)+COUNTIF(B158:BT158,"CW")+COUNTIF(B158:BT158,"CP")+COUNTIF(B158:BT158,"X")</f>
        <v>10</v>
      </c>
      <c r="CA158" s="52" t="str">
        <f t="shared" si="21"/>
        <v xml:space="preserve"> </v>
      </c>
      <c r="CB158" s="5"/>
      <c r="CD158" s="16">
        <f>MAX(B158:AW158)</f>
        <v>2</v>
      </c>
      <c r="CE158" s="1">
        <f>COUNT(B158:AW158)</f>
        <v>5</v>
      </c>
      <c r="CF158" s="1">
        <f>SUM(B158:AW158)</f>
        <v>6</v>
      </c>
      <c r="CG158" s="17"/>
      <c r="CH158" s="5">
        <f t="shared" si="17"/>
        <v>1</v>
      </c>
      <c r="CI158">
        <f>SUM(AM158:AV158)</f>
        <v>0</v>
      </c>
      <c r="CJ158" s="17"/>
      <c r="CK158" s="18" t="b">
        <f t="shared" si="18"/>
        <v>0</v>
      </c>
    </row>
    <row r="159" spans="1:89">
      <c r="A159" s="43" t="s">
        <v>295</v>
      </c>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Q159" s="8"/>
      <c r="AR159" s="8"/>
      <c r="AS159" s="8"/>
      <c r="AT159" s="8"/>
      <c r="AU159" s="8"/>
      <c r="AV159" s="8"/>
      <c r="AW159" s="43"/>
      <c r="AX159" s="8" t="s">
        <v>55</v>
      </c>
      <c r="AY159" s="8"/>
      <c r="AZ159" s="8"/>
      <c r="BA159" s="8"/>
      <c r="BB159" s="8"/>
      <c r="BC159" s="43"/>
      <c r="BD159" s="43"/>
      <c r="BE159" s="43"/>
      <c r="BF159" s="43"/>
      <c r="BG159" s="43"/>
      <c r="BH159" s="43"/>
      <c r="BI159" s="43"/>
      <c r="BJ159" s="43"/>
      <c r="BK159" s="43"/>
      <c r="BL159" s="43"/>
      <c r="BM159" s="8"/>
      <c r="BN159" s="8"/>
      <c r="BO159" s="8"/>
      <c r="BP159" s="8"/>
      <c r="BQ159" s="8"/>
      <c r="BR159" s="8"/>
      <c r="BS159" s="8"/>
      <c r="BT159" s="8"/>
      <c r="BU159" s="43"/>
      <c r="BW159" s="8">
        <f>SUM(B159:BT159)</f>
        <v>0</v>
      </c>
      <c r="BX159" s="8">
        <f>COUNT(B159:BT159)</f>
        <v>0</v>
      </c>
      <c r="BY159" s="8">
        <f>COUNTIF(B159:BT159,"CW")+COUNTIF(B159:BT159,"CP")+COUNTIF(B159:BT159,"X")</f>
        <v>1</v>
      </c>
      <c r="BZ159" s="8">
        <f>COUNT(B159:BT159)+COUNTIF(B159:BT159,"CW")+COUNTIF(B159:BT159,"CP")+COUNTIF(B159:BT159,"X")</f>
        <v>1</v>
      </c>
      <c r="CA159" s="52" t="str">
        <f t="shared" si="21"/>
        <v>ü</v>
      </c>
      <c r="CB159" s="5"/>
      <c r="CD159" s="16"/>
      <c r="CG159" s="17"/>
      <c r="CH159" s="5"/>
      <c r="CJ159" s="17"/>
      <c r="CK159" s="18"/>
    </row>
    <row r="160" spans="1:89">
      <c r="A160" s="43" t="s">
        <v>76</v>
      </c>
      <c r="B160" s="8"/>
      <c r="C160" s="8"/>
      <c r="D160" s="8"/>
      <c r="E160" s="8"/>
      <c r="F160" s="8"/>
      <c r="G160" s="8"/>
      <c r="H160" s="8"/>
      <c r="I160" s="8"/>
      <c r="J160" s="8"/>
      <c r="K160" s="8">
        <v>1</v>
      </c>
      <c r="L160" s="8">
        <v>1</v>
      </c>
      <c r="M160" s="8"/>
      <c r="N160" s="8"/>
      <c r="O160" s="8">
        <v>1</v>
      </c>
      <c r="P160" s="8"/>
      <c r="Q160" s="8"/>
      <c r="R160" s="8" t="s">
        <v>350</v>
      </c>
      <c r="S160" s="8" t="s">
        <v>350</v>
      </c>
      <c r="T160" s="8"/>
      <c r="U160" s="8">
        <v>2</v>
      </c>
      <c r="V160" s="8"/>
      <c r="W160" s="8"/>
      <c r="X160" s="8"/>
      <c r="Y160" s="8">
        <v>1</v>
      </c>
      <c r="Z160" s="8"/>
      <c r="AA160" s="8"/>
      <c r="AB160" s="8">
        <v>3</v>
      </c>
      <c r="AC160" s="8">
        <v>2</v>
      </c>
      <c r="AD160" s="8" t="s">
        <v>350</v>
      </c>
      <c r="AE160" s="8"/>
      <c r="AF160" s="8"/>
      <c r="AG160" s="8"/>
      <c r="AH160" s="8" t="s">
        <v>350</v>
      </c>
      <c r="AI160" s="8"/>
      <c r="AJ160" s="8"/>
      <c r="AK160" s="8"/>
      <c r="AL160" s="8"/>
      <c r="AM160" s="8"/>
      <c r="AN160" s="8">
        <v>1</v>
      </c>
      <c r="AO160" s="8"/>
      <c r="AQ160" s="8"/>
      <c r="AR160" s="8"/>
      <c r="AS160" s="8"/>
      <c r="AT160" s="8">
        <v>1</v>
      </c>
      <c r="AU160" s="8" t="s">
        <v>350</v>
      </c>
      <c r="AV160" s="8"/>
      <c r="AW160" s="8">
        <v>1</v>
      </c>
      <c r="AX160" s="8" t="s">
        <v>55</v>
      </c>
      <c r="AY160" s="8"/>
      <c r="AZ160" s="8">
        <v>1</v>
      </c>
      <c r="BA160" s="8"/>
      <c r="BB160" s="8"/>
      <c r="BC160" s="8"/>
      <c r="BD160" s="8"/>
      <c r="BE160" s="8"/>
      <c r="BF160" s="8"/>
      <c r="BG160" s="8"/>
      <c r="BH160" s="30"/>
      <c r="BI160" s="8"/>
      <c r="BJ160" s="30" t="s">
        <v>272</v>
      </c>
      <c r="BK160" s="8"/>
      <c r="BL160" s="8"/>
      <c r="BM160" s="8"/>
      <c r="BN160" s="8"/>
      <c r="BO160" s="8"/>
      <c r="BP160" s="8"/>
      <c r="BQ160" s="8"/>
      <c r="BR160" s="8"/>
      <c r="BS160" s="8"/>
      <c r="BT160" s="8"/>
      <c r="BU160" s="8"/>
      <c r="BW160" s="8">
        <f>SUM(B160:BT160)</f>
        <v>15</v>
      </c>
      <c r="BX160" s="8">
        <f>COUNT(B160:BT160)</f>
        <v>11</v>
      </c>
      <c r="BY160" s="8">
        <f>COUNTIF(B160:BT160,"CW")+COUNTIF(B160:BT160,"CP")+COUNTIF(B160:BT160,"X")</f>
        <v>7</v>
      </c>
      <c r="BZ160" s="8">
        <f>COUNT(B160:BT160)+COUNTIF(B160:BT160,"CW")+COUNTIF(B160:BT160,"CP")+COUNTIF(B160:BT160,"X")</f>
        <v>18</v>
      </c>
      <c r="CA160" s="52" t="str">
        <f t="shared" si="21"/>
        <v xml:space="preserve"> </v>
      </c>
      <c r="CB160" s="5"/>
      <c r="CC160" s="5"/>
      <c r="CD160" s="16">
        <f>MAX(B160:AW160)</f>
        <v>3</v>
      </c>
      <c r="CE160" s="1">
        <f>COUNT(B160:AW160)</f>
        <v>10</v>
      </c>
      <c r="CF160" s="1">
        <f>SUM(B160:AW160)</f>
        <v>14</v>
      </c>
      <c r="CG160" s="17"/>
      <c r="CH160" s="5">
        <f t="shared" si="17"/>
        <v>1</v>
      </c>
      <c r="CI160">
        <f t="shared" ref="CI160:CI166" si="22">SUM(AM160:AV160)</f>
        <v>2</v>
      </c>
      <c r="CJ160" s="17"/>
      <c r="CK160" s="18">
        <f t="shared" si="18"/>
        <v>1</v>
      </c>
    </row>
    <row r="161" spans="1:89">
      <c r="A161" s="43" t="s">
        <v>203</v>
      </c>
      <c r="B161" s="8"/>
      <c r="C161" s="8"/>
      <c r="D161" s="8"/>
      <c r="E161" s="8"/>
      <c r="F161" s="8">
        <v>31</v>
      </c>
      <c r="G161" s="8">
        <v>10</v>
      </c>
      <c r="H161" s="8">
        <v>31</v>
      </c>
      <c r="I161" s="8">
        <v>25</v>
      </c>
      <c r="J161" s="8">
        <v>22</v>
      </c>
      <c r="K161" s="8">
        <v>83</v>
      </c>
      <c r="L161" s="8">
        <v>100</v>
      </c>
      <c r="M161" s="8">
        <v>70</v>
      </c>
      <c r="N161" s="8">
        <v>25</v>
      </c>
      <c r="O161" s="8">
        <v>92</v>
      </c>
      <c r="P161" s="8">
        <v>146</v>
      </c>
      <c r="Q161" s="8">
        <v>103</v>
      </c>
      <c r="R161" s="8">
        <v>11</v>
      </c>
      <c r="S161" s="8">
        <v>96</v>
      </c>
      <c r="T161" s="8">
        <v>58</v>
      </c>
      <c r="U161" s="8">
        <v>56</v>
      </c>
      <c r="V161" s="8">
        <v>62</v>
      </c>
      <c r="W161" s="8">
        <v>40</v>
      </c>
      <c r="X161" s="8">
        <v>65</v>
      </c>
      <c r="Y161" s="8">
        <v>37</v>
      </c>
      <c r="Z161" s="8">
        <v>65</v>
      </c>
      <c r="AA161" s="8">
        <v>10</v>
      </c>
      <c r="AB161" s="8">
        <v>21</v>
      </c>
      <c r="AC161" s="8">
        <v>70</v>
      </c>
      <c r="AD161" s="8">
        <v>65</v>
      </c>
      <c r="AE161" s="8">
        <v>11</v>
      </c>
      <c r="AF161" s="8">
        <v>56</v>
      </c>
      <c r="AG161" s="8">
        <v>37</v>
      </c>
      <c r="AH161" s="8">
        <v>66</v>
      </c>
      <c r="AI161" s="8">
        <v>48</v>
      </c>
      <c r="AJ161" s="8">
        <v>99</v>
      </c>
      <c r="AK161" s="8">
        <v>47</v>
      </c>
      <c r="AL161" s="8">
        <v>64</v>
      </c>
      <c r="AM161" s="8">
        <v>39</v>
      </c>
      <c r="AN161" s="8">
        <v>37</v>
      </c>
      <c r="AO161" s="8">
        <v>94</v>
      </c>
      <c r="AP161" s="8">
        <v>30</v>
      </c>
      <c r="AQ161" s="8">
        <v>40</v>
      </c>
      <c r="AR161" s="8">
        <v>124</v>
      </c>
      <c r="AS161" s="8">
        <v>67</v>
      </c>
      <c r="AT161" s="8">
        <v>82</v>
      </c>
      <c r="AU161" s="8">
        <v>73</v>
      </c>
      <c r="AV161" s="8">
        <v>17</v>
      </c>
      <c r="AW161" s="8">
        <v>67</v>
      </c>
      <c r="AX161" s="8">
        <v>14</v>
      </c>
      <c r="AY161" s="8">
        <v>71</v>
      </c>
      <c r="AZ161" s="8">
        <v>103</v>
      </c>
      <c r="BA161" s="8">
        <v>29</v>
      </c>
      <c r="BB161" s="8">
        <v>22</v>
      </c>
      <c r="BC161" s="8">
        <v>59</v>
      </c>
      <c r="BD161" s="8">
        <v>59</v>
      </c>
      <c r="BE161" s="8">
        <v>70</v>
      </c>
      <c r="BF161" s="8">
        <v>40</v>
      </c>
      <c r="BG161" s="8">
        <v>25</v>
      </c>
      <c r="BH161" s="8">
        <v>61</v>
      </c>
      <c r="BI161" s="8">
        <v>53</v>
      </c>
      <c r="BJ161" s="8">
        <v>85</v>
      </c>
      <c r="BK161" s="8">
        <v>22</v>
      </c>
      <c r="BL161" s="8">
        <v>52</v>
      </c>
      <c r="BM161" s="8">
        <v>72</v>
      </c>
      <c r="BN161" s="8">
        <v>51</v>
      </c>
      <c r="BO161" s="8">
        <v>17</v>
      </c>
      <c r="BP161" s="8">
        <v>6</v>
      </c>
      <c r="BQ161" s="8">
        <v>12</v>
      </c>
      <c r="BR161" s="8">
        <v>4</v>
      </c>
      <c r="BS161" s="8">
        <v>9</v>
      </c>
      <c r="BT161" s="8">
        <v>4</v>
      </c>
      <c r="BU161" s="8"/>
      <c r="BW161" s="8">
        <f>SUM(B161:BT161)</f>
        <v>3432</v>
      </c>
      <c r="BX161" s="8">
        <f>COUNT(B161:BT161)</f>
        <v>67</v>
      </c>
      <c r="BY161" s="8">
        <f>COUNTIF(B161:BT161,"CW")+COUNTIF(B161:BT161,"CP")+COUNTIF(B161:BT161,"X")</f>
        <v>0</v>
      </c>
      <c r="BZ161" s="8">
        <f>COUNT(B161:BT161)+COUNTIF(B161:BT161,"CW")+COUNTIF(B161:BT161,"CP")+COUNTIF(B161:BT161,"X")</f>
        <v>67</v>
      </c>
      <c r="CA161" s="52" t="str">
        <f t="shared" si="21"/>
        <v xml:space="preserve"> </v>
      </c>
      <c r="CB161" s="5"/>
      <c r="CC161" s="5"/>
      <c r="CD161" s="16">
        <f>MAX(B161:AW161)</f>
        <v>146</v>
      </c>
      <c r="CE161" s="1">
        <f>COUNT(B161:AW161)</f>
        <v>44</v>
      </c>
      <c r="CF161" s="1">
        <f>SUM(B161:AW161)</f>
        <v>2492</v>
      </c>
      <c r="CG161" s="17"/>
      <c r="CH161" s="5">
        <f t="shared" si="17"/>
        <v>1</v>
      </c>
      <c r="CI161">
        <f t="shared" si="22"/>
        <v>603</v>
      </c>
      <c r="CJ161" s="17"/>
      <c r="CK161" s="18">
        <f t="shared" si="18"/>
        <v>1</v>
      </c>
    </row>
    <row r="162" spans="1:89">
      <c r="A162" s="43" t="s">
        <v>204</v>
      </c>
      <c r="B162" s="8"/>
      <c r="C162" s="8"/>
      <c r="D162" s="8"/>
      <c r="E162" s="8"/>
      <c r="F162" s="8"/>
      <c r="G162" s="8"/>
      <c r="H162" s="8" t="s">
        <v>350</v>
      </c>
      <c r="I162" s="53"/>
      <c r="J162" s="8"/>
      <c r="K162" s="8"/>
      <c r="L162" s="8"/>
      <c r="M162" s="8"/>
      <c r="N162" s="8"/>
      <c r="O162" s="8"/>
      <c r="P162" s="8"/>
      <c r="Q162" s="8"/>
      <c r="R162" s="8"/>
      <c r="S162" s="8"/>
      <c r="T162" s="8"/>
      <c r="U162" s="8"/>
      <c r="V162" s="8"/>
      <c r="W162" s="8"/>
      <c r="X162" s="8"/>
      <c r="Y162" s="8"/>
      <c r="Z162" s="8"/>
      <c r="AA162" s="8"/>
      <c r="AB162" s="8">
        <v>2</v>
      </c>
      <c r="AC162" s="8">
        <v>1</v>
      </c>
      <c r="AD162" s="8"/>
      <c r="AE162" s="8"/>
      <c r="AF162" s="8"/>
      <c r="AG162" s="8"/>
      <c r="AH162" s="8"/>
      <c r="AI162" s="8"/>
      <c r="AJ162" s="8"/>
      <c r="AK162" s="8"/>
      <c r="AL162" s="8"/>
      <c r="AM162" s="8"/>
      <c r="AN162" s="8"/>
      <c r="AO162" s="8"/>
      <c r="AQ162" s="8"/>
      <c r="AR162" s="8"/>
      <c r="AS162" s="8"/>
      <c r="AT162" s="8"/>
      <c r="AU162" s="53"/>
      <c r="AV162" s="8"/>
      <c r="AW162" s="8">
        <v>3</v>
      </c>
      <c r="AX162" s="8">
        <v>3</v>
      </c>
      <c r="AY162" s="8"/>
      <c r="AZ162" s="8">
        <v>3</v>
      </c>
      <c r="BA162" s="8">
        <v>5</v>
      </c>
      <c r="BB162" s="8">
        <v>2</v>
      </c>
      <c r="BC162" s="8">
        <v>2</v>
      </c>
      <c r="BD162" s="8">
        <v>1</v>
      </c>
      <c r="BE162" s="8"/>
      <c r="BF162" s="8">
        <v>1</v>
      </c>
      <c r="BG162" s="8"/>
      <c r="BH162" s="8"/>
      <c r="BI162" s="8">
        <v>1</v>
      </c>
      <c r="BJ162" s="8"/>
      <c r="BK162" s="8"/>
      <c r="BL162" s="8">
        <v>2</v>
      </c>
      <c r="BM162" s="8">
        <v>18</v>
      </c>
      <c r="BN162" s="8">
        <v>3</v>
      </c>
      <c r="BO162" s="8">
        <v>2</v>
      </c>
      <c r="BP162" s="8"/>
      <c r="BQ162" s="8"/>
      <c r="BR162" s="8"/>
      <c r="BS162" s="8">
        <v>1</v>
      </c>
      <c r="BT162" s="8"/>
      <c r="BU162" s="8"/>
      <c r="BW162" s="8">
        <f>SUM(B162:BT162)</f>
        <v>50</v>
      </c>
      <c r="BX162" s="8">
        <f>COUNT(B162:BT162)</f>
        <v>16</v>
      </c>
      <c r="BY162" s="8">
        <f>COUNTIF(B162:BT162,"CW")+COUNTIF(B162:BT162,"CP")+COUNTIF(B162:BT162,"X")</f>
        <v>1</v>
      </c>
      <c r="BZ162" s="8">
        <f>COUNT(B162:BT162)+COUNTIF(B162:BT162,"CW")+COUNTIF(B162:BT162,"CP")+COUNTIF(B162:BT162,"X")</f>
        <v>17</v>
      </c>
      <c r="CA162" s="52" t="str">
        <f t="shared" si="21"/>
        <v xml:space="preserve"> </v>
      </c>
      <c r="CB162" s="5"/>
      <c r="CC162" s="5"/>
      <c r="CD162" s="16">
        <f>MAX(B162:AW162)</f>
        <v>3</v>
      </c>
      <c r="CE162" s="1">
        <f>COUNT(B162:AW162)</f>
        <v>3</v>
      </c>
      <c r="CF162" s="1">
        <f>SUM(B162:AW162)</f>
        <v>6</v>
      </c>
      <c r="CG162" s="17"/>
      <c r="CH162" s="5">
        <f t="shared" si="17"/>
        <v>1</v>
      </c>
      <c r="CI162">
        <f t="shared" si="22"/>
        <v>0</v>
      </c>
      <c r="CJ162" s="17"/>
      <c r="CK162" s="18" t="b">
        <f t="shared" si="18"/>
        <v>0</v>
      </c>
    </row>
    <row r="163" spans="1:89">
      <c r="A163" s="43" t="s">
        <v>77</v>
      </c>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Q163" s="8"/>
      <c r="AR163" s="8"/>
      <c r="AS163" s="8"/>
      <c r="AT163" s="8"/>
      <c r="AU163" s="8"/>
      <c r="AV163" s="8"/>
      <c r="AW163" s="43"/>
      <c r="AX163" s="43"/>
      <c r="AY163" s="43"/>
      <c r="AZ163" s="43"/>
      <c r="BA163" s="43"/>
      <c r="BB163" s="43"/>
      <c r="BC163" s="43"/>
      <c r="BD163" s="8"/>
      <c r="BE163" s="8"/>
      <c r="BF163" s="8"/>
      <c r="BG163" s="8"/>
      <c r="BH163" s="8">
        <v>1</v>
      </c>
      <c r="BI163" s="8"/>
      <c r="BJ163" s="8"/>
      <c r="BK163" s="8"/>
      <c r="BL163" s="8"/>
      <c r="BM163" s="8"/>
      <c r="BN163" s="8"/>
      <c r="BO163" s="8"/>
      <c r="BP163" s="8"/>
      <c r="BQ163" s="8"/>
      <c r="BR163" s="8"/>
      <c r="BS163" s="8"/>
      <c r="BT163" s="8"/>
      <c r="BU163" s="43"/>
      <c r="BW163" s="8">
        <f>SUM(B163:BT163)</f>
        <v>1</v>
      </c>
      <c r="BX163" s="8">
        <f>COUNT(B163:BT163)</f>
        <v>1</v>
      </c>
      <c r="BY163" s="8">
        <f>COUNTIF(B163:BT163,"CW")+COUNTIF(B163:BT163,"CP")+COUNTIF(B163:BT163,"X")</f>
        <v>0</v>
      </c>
      <c r="BZ163" s="8">
        <f>COUNT(B163:BT163)+COUNTIF(B163:BT163,"CW")+COUNTIF(B163:BT163,"CP")+COUNTIF(B163:BT163,"X")</f>
        <v>1</v>
      </c>
      <c r="CA163" s="52" t="str">
        <f t="shared" si="21"/>
        <v xml:space="preserve"> </v>
      </c>
      <c r="CB163" s="5"/>
      <c r="CD163" s="16">
        <f>MAX(B163:AW163)</f>
        <v>0</v>
      </c>
      <c r="CE163" s="1">
        <f>COUNT(B163:AW163)</f>
        <v>0</v>
      </c>
      <c r="CF163" s="1">
        <f>SUM(B163:AW163)</f>
        <v>0</v>
      </c>
      <c r="CG163" s="17"/>
      <c r="CH163" s="5" t="b">
        <f t="shared" ref="CH163:CH195" si="23">IF(CF163&gt;0,1)</f>
        <v>0</v>
      </c>
      <c r="CI163">
        <f t="shared" si="22"/>
        <v>0</v>
      </c>
      <c r="CJ163" s="17"/>
      <c r="CK163" s="18" t="b">
        <f t="shared" ref="CK163:CK195" si="24">IF(CI163&gt;0,1)</f>
        <v>0</v>
      </c>
    </row>
    <row r="164" spans="1:89">
      <c r="A164" s="43" t="s">
        <v>78</v>
      </c>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Q164" s="8"/>
      <c r="AR164" s="8"/>
      <c r="AS164" s="8"/>
      <c r="AT164" s="8"/>
      <c r="AU164" s="8"/>
      <c r="AV164" s="8"/>
      <c r="AW164" s="43"/>
      <c r="AX164" s="8" t="s">
        <v>55</v>
      </c>
      <c r="AY164" s="43"/>
      <c r="AZ164" s="43"/>
      <c r="BA164" s="43"/>
      <c r="BB164" s="43"/>
      <c r="BC164" s="43"/>
      <c r="BD164" s="43"/>
      <c r="BE164" s="43"/>
      <c r="BF164" s="43"/>
      <c r="BG164" s="43"/>
      <c r="BH164" s="43"/>
      <c r="BI164" s="43"/>
      <c r="BJ164" s="43"/>
      <c r="BK164" s="43"/>
      <c r="BL164" s="43"/>
      <c r="BM164" s="8"/>
      <c r="BN164" s="8"/>
      <c r="BO164" s="8"/>
      <c r="BP164" s="8"/>
      <c r="BQ164" s="8"/>
      <c r="BR164" s="8"/>
      <c r="BS164" s="8"/>
      <c r="BT164" s="8"/>
      <c r="BU164" s="43"/>
      <c r="BW164" s="8">
        <f>SUM(B164:BT164)</f>
        <v>0</v>
      </c>
      <c r="BX164" s="8">
        <f>COUNT(B164:BT164)</f>
        <v>0</v>
      </c>
      <c r="BY164" s="8">
        <f>COUNTIF(B164:BT164,"CW")+COUNTIF(B164:BT164,"CP")+COUNTIF(B164:BT164,"X")</f>
        <v>1</v>
      </c>
      <c r="BZ164" s="8">
        <f>COUNT(B164:BT164)+COUNTIF(B164:BT164,"CW")+COUNTIF(B164:BT164,"CP")+COUNTIF(B164:BT164,"X")</f>
        <v>1</v>
      </c>
      <c r="CA164" s="52" t="str">
        <f t="shared" si="21"/>
        <v>ü</v>
      </c>
      <c r="CB164" s="5"/>
      <c r="CD164" s="16">
        <f>MAX(B164:AW164)</f>
        <v>0</v>
      </c>
      <c r="CE164" s="1">
        <f>COUNT(B164:AW164)</f>
        <v>0</v>
      </c>
      <c r="CF164" s="1">
        <f>SUM(B164:AW164)</f>
        <v>0</v>
      </c>
      <c r="CG164" s="17"/>
      <c r="CH164" s="5" t="b">
        <f t="shared" si="23"/>
        <v>0</v>
      </c>
      <c r="CI164">
        <f t="shared" si="22"/>
        <v>0</v>
      </c>
      <c r="CJ164" s="17"/>
      <c r="CK164" s="18" t="b">
        <f t="shared" si="24"/>
        <v>0</v>
      </c>
    </row>
    <row r="165" spans="1:89" ht="12.75" customHeight="1">
      <c r="A165" s="43" t="s">
        <v>205</v>
      </c>
      <c r="B165" s="8"/>
      <c r="C165" s="8"/>
      <c r="D165" s="8"/>
      <c r="E165" s="8"/>
      <c r="F165" s="8">
        <v>4</v>
      </c>
      <c r="G165" s="8"/>
      <c r="H165" s="8"/>
      <c r="I165" s="8"/>
      <c r="J165" s="8"/>
      <c r="K165" s="8"/>
      <c r="L165" s="8"/>
      <c r="M165" s="8"/>
      <c r="N165" s="8"/>
      <c r="O165" s="8"/>
      <c r="P165" s="8">
        <v>1</v>
      </c>
      <c r="Q165" s="8">
        <v>1</v>
      </c>
      <c r="R165" s="8"/>
      <c r="S165" s="8"/>
      <c r="T165" s="8"/>
      <c r="U165" s="8"/>
      <c r="V165" s="8"/>
      <c r="W165" s="8"/>
      <c r="X165" s="8"/>
      <c r="Y165" s="8"/>
      <c r="Z165" s="8"/>
      <c r="AA165" s="8"/>
      <c r="AB165" s="8"/>
      <c r="AC165" s="8"/>
      <c r="AD165" s="8"/>
      <c r="AE165" s="8"/>
      <c r="AF165" s="8"/>
      <c r="AG165" s="8">
        <v>2</v>
      </c>
      <c r="AH165" s="8"/>
      <c r="AI165" s="8">
        <v>1</v>
      </c>
      <c r="AJ165" s="8"/>
      <c r="AK165" s="8"/>
      <c r="AL165" s="8"/>
      <c r="AM165" s="8"/>
      <c r="AN165" s="8"/>
      <c r="AO165" s="8"/>
      <c r="AP165" s="8">
        <v>1</v>
      </c>
      <c r="AQ165" s="8"/>
      <c r="AR165" s="8">
        <v>1</v>
      </c>
      <c r="AS165" s="8">
        <v>10</v>
      </c>
      <c r="AT165" s="8">
        <v>3</v>
      </c>
      <c r="AU165" s="8"/>
      <c r="AV165" s="8" t="s">
        <v>350</v>
      </c>
      <c r="AW165" s="43"/>
      <c r="AX165" s="8">
        <v>2</v>
      </c>
      <c r="AY165" s="8">
        <v>7</v>
      </c>
      <c r="AZ165" s="8">
        <v>1</v>
      </c>
      <c r="BA165" s="8">
        <v>1</v>
      </c>
      <c r="BB165" s="8">
        <v>2</v>
      </c>
      <c r="BC165" s="8">
        <v>2</v>
      </c>
      <c r="BD165" s="8"/>
      <c r="BE165" s="8"/>
      <c r="BF165" s="8"/>
      <c r="BG165" s="8">
        <v>1</v>
      </c>
      <c r="BH165" s="8">
        <v>1</v>
      </c>
      <c r="BI165" s="8"/>
      <c r="BJ165" s="8"/>
      <c r="BK165" s="8"/>
      <c r="BL165" s="8"/>
      <c r="BM165" s="8">
        <v>1</v>
      </c>
      <c r="BN165" s="8"/>
      <c r="BO165" s="8"/>
      <c r="BP165" s="8"/>
      <c r="BQ165" s="8">
        <v>1</v>
      </c>
      <c r="BR165" s="8"/>
      <c r="BS165" s="8"/>
      <c r="BT165" s="8"/>
      <c r="BU165" s="43"/>
      <c r="BW165" s="8">
        <f>SUM(B165:BT165)</f>
        <v>43</v>
      </c>
      <c r="BX165" s="8">
        <f>COUNT(B165:BT165)</f>
        <v>19</v>
      </c>
      <c r="BY165" s="8">
        <f>COUNTIF(B165:BT165,"CW")+COUNTIF(B165:BT165,"CP")+COUNTIF(B165:BT165,"X")</f>
        <v>1</v>
      </c>
      <c r="BZ165" s="8">
        <f>COUNT(B165:BT165)+COUNTIF(B165:BT165,"CW")+COUNTIF(B165:BT165,"CP")+COUNTIF(B165:BT165,"X")</f>
        <v>20</v>
      </c>
      <c r="CA165" s="52" t="str">
        <f t="shared" si="21"/>
        <v xml:space="preserve"> </v>
      </c>
      <c r="CB165" s="5"/>
      <c r="CD165" s="16">
        <f>MAX(B165:AW165)</f>
        <v>10</v>
      </c>
      <c r="CE165" s="1">
        <f>COUNT(B165:AW165)</f>
        <v>9</v>
      </c>
      <c r="CF165" s="1">
        <f>SUM(B165:AW165)</f>
        <v>24</v>
      </c>
      <c r="CG165" s="17"/>
      <c r="CH165" s="5">
        <f t="shared" si="23"/>
        <v>1</v>
      </c>
      <c r="CI165">
        <f t="shared" si="22"/>
        <v>15</v>
      </c>
      <c r="CJ165" s="17"/>
      <c r="CK165" s="18">
        <f t="shared" si="24"/>
        <v>1</v>
      </c>
    </row>
    <row r="166" spans="1:89">
      <c r="A166" s="43" t="s">
        <v>206</v>
      </c>
      <c r="B166" s="8"/>
      <c r="C166" s="8"/>
      <c r="D166" s="8"/>
      <c r="E166" s="8"/>
      <c r="F166" s="8"/>
      <c r="G166" s="8"/>
      <c r="H166" s="8"/>
      <c r="I166" s="8"/>
      <c r="J166" s="8"/>
      <c r="K166" s="8"/>
      <c r="L166" s="8"/>
      <c r="M166" s="8"/>
      <c r="N166" s="8"/>
      <c r="O166" s="8"/>
      <c r="P166" s="8"/>
      <c r="Q166" s="8"/>
      <c r="R166" s="8"/>
      <c r="S166" s="8"/>
      <c r="T166" s="8"/>
      <c r="U166" s="8"/>
      <c r="V166" s="8">
        <v>1</v>
      </c>
      <c r="W166" s="8"/>
      <c r="X166" s="8"/>
      <c r="Y166" s="8"/>
      <c r="Z166" s="8"/>
      <c r="AA166" s="8"/>
      <c r="AB166" s="8"/>
      <c r="AC166" s="8"/>
      <c r="AD166" s="8"/>
      <c r="AE166" s="8"/>
      <c r="AF166" s="8"/>
      <c r="AG166" s="8">
        <v>1</v>
      </c>
      <c r="AH166" s="8"/>
      <c r="AI166" s="8"/>
      <c r="AJ166" s="8"/>
      <c r="AK166" s="8"/>
      <c r="AL166" s="8"/>
      <c r="AM166" s="8"/>
      <c r="AN166" s="8"/>
      <c r="AO166" s="8"/>
      <c r="AQ166" s="8"/>
      <c r="AR166" s="8"/>
      <c r="AS166" s="8"/>
      <c r="AT166" s="8">
        <v>1</v>
      </c>
      <c r="AU166" s="8">
        <v>1</v>
      </c>
      <c r="AV166" s="8"/>
      <c r="AW166" s="43"/>
      <c r="AX166" s="43"/>
      <c r="AY166" s="43"/>
      <c r="AZ166" s="43"/>
      <c r="BA166" s="43"/>
      <c r="BB166" s="43"/>
      <c r="BC166" s="43"/>
      <c r="BD166" s="43"/>
      <c r="BE166" s="43"/>
      <c r="BF166" s="43"/>
      <c r="BG166" s="43"/>
      <c r="BH166" s="43"/>
      <c r="BI166" s="43"/>
      <c r="BJ166" s="43"/>
      <c r="BK166" s="43"/>
      <c r="BL166" s="43"/>
      <c r="BM166" s="8"/>
      <c r="BN166" s="8"/>
      <c r="BO166" s="8"/>
      <c r="BP166" s="8"/>
      <c r="BQ166" s="8"/>
      <c r="BR166" s="8"/>
      <c r="BS166" s="8"/>
      <c r="BT166" s="8"/>
      <c r="BU166" s="43"/>
      <c r="BW166" s="8">
        <f>SUM(B166:BT166)</f>
        <v>4</v>
      </c>
      <c r="BX166" s="8">
        <f>COUNT(B166:BT166)</f>
        <v>4</v>
      </c>
      <c r="BY166" s="8">
        <f>COUNTIF(B166:BT166,"CW")+COUNTIF(B166:BT166,"CP")+COUNTIF(B166:BT166,"X")</f>
        <v>0</v>
      </c>
      <c r="BZ166" s="8">
        <f>COUNT(B166:BT166)+COUNTIF(B166:BT166,"CW")+COUNTIF(B166:BT166,"CP")+COUNTIF(B166:BT166,"X")</f>
        <v>4</v>
      </c>
      <c r="CA166" s="52" t="str">
        <f t="shared" si="21"/>
        <v xml:space="preserve"> </v>
      </c>
      <c r="CB166" s="5"/>
      <c r="CD166" s="16">
        <f>MAX(B166:AW166)</f>
        <v>1</v>
      </c>
      <c r="CE166" s="1">
        <f>COUNT(B166:AW166)</f>
        <v>4</v>
      </c>
      <c r="CF166" s="1">
        <f>SUM(B166:AW166)</f>
        <v>4</v>
      </c>
      <c r="CG166" s="17"/>
      <c r="CH166" s="5">
        <f t="shared" si="23"/>
        <v>1</v>
      </c>
      <c r="CI166">
        <f t="shared" si="22"/>
        <v>2</v>
      </c>
      <c r="CJ166" s="17"/>
      <c r="CK166" s="18">
        <f t="shared" si="24"/>
        <v>1</v>
      </c>
    </row>
    <row r="167" spans="1:89">
      <c r="A167" s="43" t="s">
        <v>282</v>
      </c>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Q167" s="8"/>
      <c r="AR167" s="8"/>
      <c r="AS167" s="8"/>
      <c r="AT167" s="8"/>
      <c r="AU167" s="8"/>
      <c r="AV167" s="8"/>
      <c r="AW167" s="43"/>
      <c r="AX167" s="8">
        <v>1</v>
      </c>
      <c r="AY167" s="8"/>
      <c r="AZ167" s="8"/>
      <c r="BA167" s="8">
        <v>4</v>
      </c>
      <c r="BB167" s="8"/>
      <c r="BC167" s="43"/>
      <c r="BD167" s="43"/>
      <c r="BE167" s="43"/>
      <c r="BF167" s="43"/>
      <c r="BG167" s="43"/>
      <c r="BH167" s="43"/>
      <c r="BI167" s="43"/>
      <c r="BJ167" s="43"/>
      <c r="BK167" s="43"/>
      <c r="BL167" s="43"/>
      <c r="BM167" s="8"/>
      <c r="BN167" s="8"/>
      <c r="BO167" s="8"/>
      <c r="BP167" s="8"/>
      <c r="BQ167" s="8"/>
      <c r="BR167" s="8"/>
      <c r="BS167" s="8"/>
      <c r="BT167" s="8"/>
      <c r="BU167" s="43"/>
      <c r="BW167" s="8">
        <f>SUM(B167:BT167)</f>
        <v>5</v>
      </c>
      <c r="BX167" s="8">
        <f>COUNT(B167:BT167)</f>
        <v>2</v>
      </c>
      <c r="BY167" s="8">
        <f>COUNTIF(B167:BT167,"CW")+COUNTIF(B167:BT167,"CP")+COUNTIF(B167:BT167,"X")</f>
        <v>0</v>
      </c>
      <c r="BZ167" s="8">
        <f>COUNT(B167:BT167)+COUNTIF(B167:BT167,"CW")+COUNTIF(B167:BT167,"CP")+COUNTIF(B167:BT167,"X")</f>
        <v>2</v>
      </c>
      <c r="CA167" s="52" t="str">
        <f t="shared" si="21"/>
        <v xml:space="preserve"> </v>
      </c>
      <c r="CB167" s="5"/>
      <c r="CD167" s="16"/>
      <c r="CG167" s="17"/>
      <c r="CH167" s="5"/>
      <c r="CJ167" s="17"/>
      <c r="CK167" s="18"/>
    </row>
    <row r="168" spans="1:89">
      <c r="A168" s="43" t="s">
        <v>79</v>
      </c>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v>1</v>
      </c>
      <c r="AI168" s="8"/>
      <c r="AJ168" s="8"/>
      <c r="AK168" s="8"/>
      <c r="AL168" s="8"/>
      <c r="AM168" s="8"/>
      <c r="AN168" s="8"/>
      <c r="AO168" s="8"/>
      <c r="AQ168" s="8"/>
      <c r="AR168" s="8"/>
      <c r="AS168" s="8"/>
      <c r="AT168" s="8"/>
      <c r="AU168" s="8"/>
      <c r="AV168" s="8"/>
      <c r="AW168" s="43"/>
      <c r="AX168" s="43"/>
      <c r="AY168" s="43"/>
      <c r="AZ168" s="43"/>
      <c r="BA168" s="43"/>
      <c r="BB168" s="43"/>
      <c r="BC168" s="8"/>
      <c r="BD168" s="43"/>
      <c r="BE168" s="43"/>
      <c r="BF168" s="43"/>
      <c r="BG168" s="43"/>
      <c r="BH168" s="43"/>
      <c r="BI168" s="43"/>
      <c r="BJ168" s="43"/>
      <c r="BK168" s="43"/>
      <c r="BL168" s="43"/>
      <c r="BM168" s="8"/>
      <c r="BN168" s="8"/>
      <c r="BO168" s="8"/>
      <c r="BP168" s="8"/>
      <c r="BQ168" s="8"/>
      <c r="BR168" s="8"/>
      <c r="BS168" s="8"/>
      <c r="BT168" s="8"/>
      <c r="BU168" s="43"/>
      <c r="BW168" s="8">
        <f>SUM(B168:BT168)</f>
        <v>1</v>
      </c>
      <c r="BX168" s="8">
        <f>COUNT(B168:BT168)</f>
        <v>1</v>
      </c>
      <c r="BY168" s="8">
        <f>COUNTIF(B168:BT168,"CW")+COUNTIF(B168:BT168,"CP")+COUNTIF(B168:BT168,"X")</f>
        <v>0</v>
      </c>
      <c r="BZ168" s="8">
        <f>COUNT(B168:BT168)+COUNTIF(B168:BT168,"CW")+COUNTIF(B168:BT168,"CP")+COUNTIF(B168:BT168,"X")</f>
        <v>1</v>
      </c>
      <c r="CA168" s="52" t="str">
        <f t="shared" si="21"/>
        <v xml:space="preserve"> </v>
      </c>
      <c r="CB168" s="5"/>
      <c r="CD168" s="16">
        <f>MAX(B168:AW168)</f>
        <v>1</v>
      </c>
      <c r="CE168" s="1">
        <f>COUNT(B168:AW168)</f>
        <v>1</v>
      </c>
      <c r="CF168" s="1">
        <f>SUM(B168:AW168)</f>
        <v>1</v>
      </c>
      <c r="CG168" s="17"/>
      <c r="CH168" s="5">
        <f t="shared" si="23"/>
        <v>1</v>
      </c>
      <c r="CI168">
        <f t="shared" ref="CI168:CI182" si="25">SUM(AM168:AV168)</f>
        <v>0</v>
      </c>
      <c r="CJ168" s="17"/>
      <c r="CK168" s="18" t="b">
        <f t="shared" si="24"/>
        <v>0</v>
      </c>
    </row>
    <row r="169" spans="1:89">
      <c r="A169" s="43" t="s">
        <v>80</v>
      </c>
      <c r="B169" s="8"/>
      <c r="C169" s="8"/>
      <c r="D169" s="8"/>
      <c r="E169" s="8"/>
      <c r="F169" s="8"/>
      <c r="G169" s="8"/>
      <c r="H169" s="8"/>
      <c r="I169" s="8">
        <v>1</v>
      </c>
      <c r="J169" s="8" t="s">
        <v>350</v>
      </c>
      <c r="K169" s="8"/>
      <c r="L169" s="8">
        <v>1</v>
      </c>
      <c r="M169" s="8">
        <v>1</v>
      </c>
      <c r="N169" s="8">
        <v>8</v>
      </c>
      <c r="O169" s="8">
        <v>1</v>
      </c>
      <c r="P169" s="8">
        <v>7</v>
      </c>
      <c r="Q169" s="8">
        <v>1</v>
      </c>
      <c r="R169" s="8">
        <v>7</v>
      </c>
      <c r="S169" s="8">
        <v>1</v>
      </c>
      <c r="T169" s="8" t="s">
        <v>350</v>
      </c>
      <c r="U169" s="8">
        <v>2</v>
      </c>
      <c r="V169" s="8"/>
      <c r="W169" s="8">
        <v>2</v>
      </c>
      <c r="X169" s="8">
        <v>4</v>
      </c>
      <c r="Y169" s="8">
        <v>1</v>
      </c>
      <c r="Z169" s="8"/>
      <c r="AA169" s="8"/>
      <c r="AB169" s="8">
        <v>3</v>
      </c>
      <c r="AC169" s="8">
        <v>4</v>
      </c>
      <c r="AD169" s="8">
        <v>6</v>
      </c>
      <c r="AE169" s="8"/>
      <c r="AF169" s="8"/>
      <c r="AG169" s="8">
        <v>2</v>
      </c>
      <c r="AH169" s="8"/>
      <c r="AI169" s="8"/>
      <c r="AJ169" s="8">
        <v>1</v>
      </c>
      <c r="AK169" s="8"/>
      <c r="AL169" s="8">
        <v>1</v>
      </c>
      <c r="AM169" s="8"/>
      <c r="AN169" s="8"/>
      <c r="AO169" s="8" t="s">
        <v>350</v>
      </c>
      <c r="AQ169" s="8"/>
      <c r="AR169" s="8"/>
      <c r="AS169" s="8"/>
      <c r="AT169" s="8">
        <v>1</v>
      </c>
      <c r="AU169" s="8"/>
      <c r="AV169" s="8"/>
      <c r="AW169" s="43"/>
      <c r="AX169" s="8">
        <v>2</v>
      </c>
      <c r="AY169" s="8"/>
      <c r="AZ169" s="8">
        <v>3</v>
      </c>
      <c r="BA169" s="8"/>
      <c r="BB169" s="8"/>
      <c r="BC169" s="8"/>
      <c r="BD169" s="8">
        <v>1</v>
      </c>
      <c r="BE169" s="8">
        <v>2</v>
      </c>
      <c r="BF169" s="30" t="s">
        <v>55</v>
      </c>
      <c r="BG169" s="8"/>
      <c r="BH169" s="8"/>
      <c r="BI169" s="8">
        <v>1</v>
      </c>
      <c r="BJ169" s="8">
        <v>1</v>
      </c>
      <c r="BK169" s="30" t="s">
        <v>55</v>
      </c>
      <c r="BL169" s="8">
        <v>1</v>
      </c>
      <c r="BM169" s="8"/>
      <c r="BN169" s="8"/>
      <c r="BO169" s="8">
        <v>3</v>
      </c>
      <c r="BP169" s="8"/>
      <c r="BQ169" s="8"/>
      <c r="BR169" s="8">
        <v>1</v>
      </c>
      <c r="BS169" s="8">
        <v>1</v>
      </c>
      <c r="BT169" s="8"/>
      <c r="BU169" s="43"/>
      <c r="BW169" s="8">
        <f>SUM(B169:BT169)</f>
        <v>71</v>
      </c>
      <c r="BX169" s="8">
        <f>COUNT(B169:BT169)</f>
        <v>30</v>
      </c>
      <c r="BY169" s="8">
        <f>COUNTIF(B169:BT169,"CW")+COUNTIF(B169:BT169,"CP")+COUNTIF(B169:BT169,"X")</f>
        <v>5</v>
      </c>
      <c r="BZ169" s="8">
        <f>COUNT(B169:BT169)+COUNTIF(B169:BT169,"CW")+COUNTIF(B169:BT169,"CP")+COUNTIF(B169:BT169,"X")</f>
        <v>35</v>
      </c>
      <c r="CA169" s="52" t="str">
        <f t="shared" si="21"/>
        <v xml:space="preserve"> </v>
      </c>
      <c r="CB169" s="5"/>
      <c r="CD169" s="16">
        <f>MAX(B169:AW169)</f>
        <v>8</v>
      </c>
      <c r="CE169" s="1">
        <f>COUNT(B169:AW169)</f>
        <v>20</v>
      </c>
      <c r="CF169" s="1">
        <f>SUM(B169:AW169)</f>
        <v>55</v>
      </c>
      <c r="CG169" s="17"/>
      <c r="CH169" s="5">
        <f t="shared" si="23"/>
        <v>1</v>
      </c>
      <c r="CI169">
        <f t="shared" si="25"/>
        <v>1</v>
      </c>
      <c r="CJ169" s="17"/>
      <c r="CK169" s="18">
        <f t="shared" si="24"/>
        <v>1</v>
      </c>
    </row>
    <row r="170" spans="1:89">
      <c r="A170" s="43" t="s">
        <v>81</v>
      </c>
      <c r="B170" s="8"/>
      <c r="C170" s="8"/>
      <c r="D170" s="8"/>
      <c r="E170" s="8"/>
      <c r="F170" s="8"/>
      <c r="G170" s="8" t="s">
        <v>350</v>
      </c>
      <c r="H170" s="8">
        <v>3</v>
      </c>
      <c r="I170" s="8">
        <v>4</v>
      </c>
      <c r="J170" s="8">
        <v>4</v>
      </c>
      <c r="K170" s="8">
        <v>5</v>
      </c>
      <c r="L170" s="8">
        <v>1</v>
      </c>
      <c r="M170" s="8">
        <v>10</v>
      </c>
      <c r="N170" s="8">
        <v>10</v>
      </c>
      <c r="O170" s="8">
        <v>6</v>
      </c>
      <c r="P170" s="8">
        <v>13</v>
      </c>
      <c r="Q170" s="8">
        <v>21</v>
      </c>
      <c r="R170" s="8">
        <v>6</v>
      </c>
      <c r="S170" s="8">
        <v>5</v>
      </c>
      <c r="T170" s="8">
        <v>11</v>
      </c>
      <c r="U170" s="8">
        <v>9</v>
      </c>
      <c r="V170" s="8">
        <v>20</v>
      </c>
      <c r="W170" s="8">
        <v>15</v>
      </c>
      <c r="X170" s="8">
        <v>3</v>
      </c>
      <c r="Y170" s="8">
        <v>5</v>
      </c>
      <c r="Z170" s="8"/>
      <c r="AA170" s="8"/>
      <c r="AB170" s="8">
        <v>2</v>
      </c>
      <c r="AC170" s="8">
        <v>18</v>
      </c>
      <c r="AD170" s="8">
        <v>9</v>
      </c>
      <c r="AE170" s="8">
        <v>4</v>
      </c>
      <c r="AF170" s="8">
        <v>2</v>
      </c>
      <c r="AG170" s="8">
        <v>7</v>
      </c>
      <c r="AH170" s="8">
        <v>3</v>
      </c>
      <c r="AI170" s="8">
        <v>3</v>
      </c>
      <c r="AJ170" s="8">
        <v>12</v>
      </c>
      <c r="AK170" s="8">
        <v>5</v>
      </c>
      <c r="AL170" s="8">
        <v>11</v>
      </c>
      <c r="AM170" s="8">
        <v>3</v>
      </c>
      <c r="AN170" s="8">
        <v>14</v>
      </c>
      <c r="AO170" s="8">
        <v>25</v>
      </c>
      <c r="AP170" s="8">
        <v>19</v>
      </c>
      <c r="AQ170" s="8">
        <v>7</v>
      </c>
      <c r="AR170" s="8">
        <v>15</v>
      </c>
      <c r="AS170" s="8">
        <v>13</v>
      </c>
      <c r="AT170" s="8">
        <v>8</v>
      </c>
      <c r="AU170" s="8">
        <v>4</v>
      </c>
      <c r="AV170" s="8">
        <v>2</v>
      </c>
      <c r="AW170" s="8">
        <v>11</v>
      </c>
      <c r="AX170" s="8">
        <v>22</v>
      </c>
      <c r="AY170" s="8">
        <v>12</v>
      </c>
      <c r="AZ170" s="8">
        <v>10</v>
      </c>
      <c r="BA170" s="8">
        <v>28</v>
      </c>
      <c r="BB170" s="8">
        <v>23</v>
      </c>
      <c r="BC170" s="8">
        <v>17</v>
      </c>
      <c r="BD170" s="8">
        <v>10</v>
      </c>
      <c r="BE170" s="8">
        <v>16</v>
      </c>
      <c r="BF170" s="8">
        <v>6</v>
      </c>
      <c r="BG170" s="8">
        <v>3</v>
      </c>
      <c r="BH170" s="8">
        <v>12</v>
      </c>
      <c r="BI170" s="8">
        <v>30</v>
      </c>
      <c r="BJ170" s="8">
        <v>13</v>
      </c>
      <c r="BK170" s="8">
        <v>10</v>
      </c>
      <c r="BL170" s="8">
        <v>9</v>
      </c>
      <c r="BM170" s="8">
        <v>16</v>
      </c>
      <c r="BN170" s="8">
        <v>7</v>
      </c>
      <c r="BO170" s="8">
        <v>25</v>
      </c>
      <c r="BP170" s="8">
        <v>10</v>
      </c>
      <c r="BQ170" s="8">
        <v>9</v>
      </c>
      <c r="BR170" s="8">
        <v>6</v>
      </c>
      <c r="BS170" s="8">
        <v>17</v>
      </c>
      <c r="BT170" s="8">
        <v>3</v>
      </c>
      <c r="BU170" s="8"/>
      <c r="BW170" s="8">
        <f>SUM(B170:BT170)</f>
        <v>662</v>
      </c>
      <c r="BX170" s="8">
        <f>COUNT(B170:BT170)</f>
        <v>63</v>
      </c>
      <c r="BY170" s="8">
        <f>COUNTIF(B170:BT170,"CW")+COUNTIF(B170:BT170,"CP")+COUNTIF(B170:BT170,"X")</f>
        <v>1</v>
      </c>
      <c r="BZ170" s="8">
        <f>COUNT(B170:BT170)+COUNTIF(B170:BT170,"CW")+COUNTIF(B170:BT170,"CP")+COUNTIF(B170:BT170,"X")</f>
        <v>64</v>
      </c>
      <c r="CA170" s="52" t="str">
        <f t="shared" si="21"/>
        <v xml:space="preserve"> </v>
      </c>
      <c r="CB170" s="5"/>
      <c r="CC170" s="5"/>
      <c r="CD170" s="16">
        <f>MAX(B170:AW170)</f>
        <v>25</v>
      </c>
      <c r="CE170" s="1">
        <f>COUNT(B170:AW170)</f>
        <v>40</v>
      </c>
      <c r="CF170" s="1">
        <f>SUM(B170:AW170)</f>
        <v>348</v>
      </c>
      <c r="CG170" s="17"/>
      <c r="CH170" s="5">
        <f t="shared" si="23"/>
        <v>1</v>
      </c>
      <c r="CI170">
        <f t="shared" si="25"/>
        <v>110</v>
      </c>
      <c r="CJ170" s="17"/>
      <c r="CK170" s="18">
        <f t="shared" si="24"/>
        <v>1</v>
      </c>
    </row>
    <row r="171" spans="1:89">
      <c r="A171" s="43" t="s">
        <v>207</v>
      </c>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Q171" s="8"/>
      <c r="AR171" s="8"/>
      <c r="AS171" s="8"/>
      <c r="AT171" s="8"/>
      <c r="AU171" s="8"/>
      <c r="AV171" s="8"/>
      <c r="AW171" s="43"/>
      <c r="AX171" s="8"/>
      <c r="AY171" s="8"/>
      <c r="AZ171" s="8"/>
      <c r="BA171" s="8"/>
      <c r="BB171" s="8"/>
      <c r="BC171" s="8" t="s">
        <v>55</v>
      </c>
      <c r="BD171" s="8"/>
      <c r="BE171" s="8"/>
      <c r="BF171" s="8"/>
      <c r="BG171" s="8"/>
      <c r="BH171" s="8"/>
      <c r="BI171" s="8">
        <v>1</v>
      </c>
      <c r="BJ171" s="8"/>
      <c r="BK171" s="8"/>
      <c r="BL171" s="8"/>
      <c r="BM171" s="8"/>
      <c r="BN171" s="8"/>
      <c r="BO171" s="8"/>
      <c r="BP171" s="8"/>
      <c r="BQ171" s="8"/>
      <c r="BR171" s="8"/>
      <c r="BS171" s="8"/>
      <c r="BT171" s="8"/>
      <c r="BU171" s="43"/>
      <c r="BW171" s="8">
        <f>SUM(B171:BT171)</f>
        <v>1</v>
      </c>
      <c r="BX171" s="8">
        <f>COUNT(B171:BT171)</f>
        <v>1</v>
      </c>
      <c r="BY171" s="8">
        <f>COUNTIF(B171:BT171,"CW")+COUNTIF(B171:BT171,"CP")+COUNTIF(B171:BT171,"X")</f>
        <v>1</v>
      </c>
      <c r="BZ171" s="8">
        <f>COUNT(B171:BT171)+COUNTIF(B171:BT171,"CW")+COUNTIF(B171:BT171,"CP")+COUNTIF(B171:BT171,"X")</f>
        <v>2</v>
      </c>
      <c r="CA171" s="52" t="str">
        <f t="shared" si="21"/>
        <v xml:space="preserve"> </v>
      </c>
      <c r="CB171" s="5"/>
      <c r="CD171" s="16">
        <f>MAX(B171:AW171)</f>
        <v>0</v>
      </c>
      <c r="CE171" s="1">
        <f>COUNT(B171:AW171)</f>
        <v>0</v>
      </c>
      <c r="CF171" s="1">
        <f>SUM(B171:AW171)</f>
        <v>0</v>
      </c>
      <c r="CG171" s="17"/>
      <c r="CH171" s="5" t="b">
        <f t="shared" si="23"/>
        <v>0</v>
      </c>
      <c r="CI171">
        <f t="shared" si="25"/>
        <v>0</v>
      </c>
      <c r="CJ171" s="17"/>
      <c r="CK171" s="18" t="b">
        <f t="shared" si="24"/>
        <v>0</v>
      </c>
    </row>
    <row r="172" spans="1:89">
      <c r="A172" s="43" t="s">
        <v>82</v>
      </c>
      <c r="B172" s="8"/>
      <c r="C172" s="8"/>
      <c r="D172" s="8"/>
      <c r="E172" s="8"/>
      <c r="F172" s="8"/>
      <c r="G172" s="8"/>
      <c r="H172" s="8"/>
      <c r="I172" s="8"/>
      <c r="J172" s="8"/>
      <c r="K172" s="8"/>
      <c r="L172" s="8"/>
      <c r="M172" s="8"/>
      <c r="N172" s="8">
        <v>1</v>
      </c>
      <c r="O172" s="8"/>
      <c r="P172" s="8"/>
      <c r="Q172" s="8"/>
      <c r="R172" s="8"/>
      <c r="S172" s="8"/>
      <c r="T172" s="8"/>
      <c r="U172" s="8">
        <v>1</v>
      </c>
      <c r="V172" s="8">
        <v>1</v>
      </c>
      <c r="W172" s="8">
        <v>1</v>
      </c>
      <c r="X172" s="8"/>
      <c r="Y172" s="8"/>
      <c r="Z172" s="8"/>
      <c r="AA172" s="8"/>
      <c r="AB172" s="8"/>
      <c r="AC172" s="8"/>
      <c r="AD172" s="8">
        <v>1</v>
      </c>
      <c r="AE172" s="8"/>
      <c r="AF172" s="8"/>
      <c r="AG172" s="8">
        <v>6</v>
      </c>
      <c r="AH172" s="8"/>
      <c r="AI172" s="8"/>
      <c r="AJ172" s="8" t="s">
        <v>350</v>
      </c>
      <c r="AK172" s="8"/>
      <c r="AL172" s="8"/>
      <c r="AM172" s="8"/>
      <c r="AN172" s="8"/>
      <c r="AO172" s="8"/>
      <c r="AP172" s="8">
        <v>1</v>
      </c>
      <c r="AQ172" s="8"/>
      <c r="AR172" s="8"/>
      <c r="AS172" s="8">
        <v>1</v>
      </c>
      <c r="AT172" s="8"/>
      <c r="AU172" s="8">
        <v>2</v>
      </c>
      <c r="AV172" s="8"/>
      <c r="AW172" s="8">
        <v>1</v>
      </c>
      <c r="AX172" s="8"/>
      <c r="AY172" s="8"/>
      <c r="AZ172" s="8"/>
      <c r="BA172" s="8">
        <v>2</v>
      </c>
      <c r="BB172" s="8">
        <v>1</v>
      </c>
      <c r="BC172" s="43"/>
      <c r="BD172" s="43"/>
      <c r="BE172" s="43"/>
      <c r="BF172" s="43"/>
      <c r="BG172" s="43"/>
      <c r="BH172" s="43"/>
      <c r="BI172" s="43"/>
      <c r="BJ172" s="43"/>
      <c r="BK172" s="43"/>
      <c r="BL172" s="43"/>
      <c r="BM172" s="8">
        <v>1</v>
      </c>
      <c r="BN172" s="8"/>
      <c r="BO172" s="8"/>
      <c r="BP172" s="8"/>
      <c r="BQ172" s="8"/>
      <c r="BR172" s="8"/>
      <c r="BS172" s="8">
        <v>1</v>
      </c>
      <c r="BT172" s="8"/>
      <c r="BU172" s="8"/>
      <c r="BW172" s="8">
        <f>SUM(B172:BT172)</f>
        <v>21</v>
      </c>
      <c r="BX172" s="8">
        <f>COUNT(B172:BT172)</f>
        <v>14</v>
      </c>
      <c r="BY172" s="8">
        <f>COUNTIF(B172:BT172,"CW")+COUNTIF(B172:BT172,"CP")+COUNTIF(B172:BT172,"X")</f>
        <v>1</v>
      </c>
      <c r="BZ172" s="8">
        <f>COUNT(B172:BT172)+COUNTIF(B172:BT172,"CW")+COUNTIF(B172:BT172,"CP")+COUNTIF(B172:BT172,"X")</f>
        <v>15</v>
      </c>
      <c r="CA172" s="52" t="str">
        <f t="shared" si="21"/>
        <v xml:space="preserve"> </v>
      </c>
      <c r="CB172" s="5"/>
      <c r="CC172" s="5"/>
      <c r="CD172" s="16">
        <f>MAX(B172:AW172)</f>
        <v>6</v>
      </c>
      <c r="CE172" s="1">
        <f>COUNT(B172:AW172)</f>
        <v>10</v>
      </c>
      <c r="CF172" s="1">
        <f>SUM(B172:AW172)</f>
        <v>16</v>
      </c>
      <c r="CG172" s="17"/>
      <c r="CH172" s="5">
        <f t="shared" si="23"/>
        <v>1</v>
      </c>
      <c r="CI172">
        <f t="shared" si="25"/>
        <v>4</v>
      </c>
      <c r="CJ172" s="17"/>
      <c r="CK172" s="18">
        <f t="shared" si="24"/>
        <v>1</v>
      </c>
    </row>
    <row r="173" spans="1:89">
      <c r="A173" s="43" t="s">
        <v>208</v>
      </c>
      <c r="B173" s="8"/>
      <c r="C173" s="8"/>
      <c r="D173" s="8"/>
      <c r="E173" s="8"/>
      <c r="F173" s="8">
        <v>1</v>
      </c>
      <c r="G173" s="8" t="s">
        <v>350</v>
      </c>
      <c r="H173" s="8">
        <v>2</v>
      </c>
      <c r="I173" s="8">
        <v>3</v>
      </c>
      <c r="J173" s="8">
        <v>10</v>
      </c>
      <c r="K173" s="8">
        <v>1</v>
      </c>
      <c r="L173" s="8">
        <v>2</v>
      </c>
      <c r="M173" s="8">
        <v>1</v>
      </c>
      <c r="N173" s="8">
        <v>14</v>
      </c>
      <c r="O173" s="8">
        <v>1</v>
      </c>
      <c r="P173" s="8">
        <v>9</v>
      </c>
      <c r="Q173" s="8">
        <v>9</v>
      </c>
      <c r="R173" s="8">
        <v>25</v>
      </c>
      <c r="S173" s="8" t="s">
        <v>350</v>
      </c>
      <c r="T173" s="8">
        <v>13</v>
      </c>
      <c r="U173" s="8">
        <v>31</v>
      </c>
      <c r="V173" s="8">
        <v>90</v>
      </c>
      <c r="W173" s="8">
        <v>13</v>
      </c>
      <c r="X173" s="8">
        <v>47</v>
      </c>
      <c r="Y173" s="8">
        <v>37</v>
      </c>
      <c r="Z173" s="8">
        <v>1</v>
      </c>
      <c r="AA173" s="8">
        <v>1</v>
      </c>
      <c r="AB173" s="8">
        <v>6</v>
      </c>
      <c r="AC173" s="8">
        <v>174</v>
      </c>
      <c r="AD173" s="8">
        <v>33</v>
      </c>
      <c r="AE173" s="8">
        <v>1</v>
      </c>
      <c r="AF173" s="8">
        <v>21</v>
      </c>
      <c r="AG173" s="8">
        <v>24</v>
      </c>
      <c r="AH173" s="8">
        <v>15</v>
      </c>
      <c r="AI173" s="8">
        <v>9</v>
      </c>
      <c r="AJ173" s="8">
        <v>50</v>
      </c>
      <c r="AK173" s="8">
        <v>4</v>
      </c>
      <c r="AL173" s="8">
        <v>3</v>
      </c>
      <c r="AM173" s="8">
        <v>10</v>
      </c>
      <c r="AN173" s="8">
        <v>13</v>
      </c>
      <c r="AO173" s="8">
        <v>34</v>
      </c>
      <c r="AP173" s="8">
        <v>14</v>
      </c>
      <c r="AQ173" s="8">
        <v>9</v>
      </c>
      <c r="AR173" s="8">
        <v>7</v>
      </c>
      <c r="AS173" s="8">
        <v>6</v>
      </c>
      <c r="AT173" s="8">
        <v>10</v>
      </c>
      <c r="AU173" s="8">
        <v>5</v>
      </c>
      <c r="AV173" s="8">
        <v>2</v>
      </c>
      <c r="AW173" s="8">
        <v>39</v>
      </c>
      <c r="AX173" s="8">
        <v>56</v>
      </c>
      <c r="AY173" s="8">
        <v>14</v>
      </c>
      <c r="AZ173" s="8">
        <v>42</v>
      </c>
      <c r="BA173" s="8">
        <v>37</v>
      </c>
      <c r="BB173" s="8">
        <v>36</v>
      </c>
      <c r="BC173" s="8">
        <v>19</v>
      </c>
      <c r="BD173" s="8">
        <v>10</v>
      </c>
      <c r="BE173" s="8">
        <v>61</v>
      </c>
      <c r="BF173" s="8">
        <v>13</v>
      </c>
      <c r="BG173" s="8">
        <v>15</v>
      </c>
      <c r="BH173" s="8">
        <v>36</v>
      </c>
      <c r="BI173" s="8">
        <v>48</v>
      </c>
      <c r="BJ173" s="8">
        <v>24</v>
      </c>
      <c r="BK173" s="8">
        <v>44</v>
      </c>
      <c r="BL173" s="8">
        <v>9</v>
      </c>
      <c r="BM173" s="8">
        <v>14</v>
      </c>
      <c r="BN173" s="8">
        <v>7</v>
      </c>
      <c r="BO173" s="8">
        <v>47</v>
      </c>
      <c r="BP173" s="8">
        <v>10</v>
      </c>
      <c r="BQ173" s="8">
        <v>5</v>
      </c>
      <c r="BR173" s="8">
        <v>2</v>
      </c>
      <c r="BS173" s="8">
        <v>20</v>
      </c>
      <c r="BT173" s="8">
        <v>2</v>
      </c>
      <c r="BU173" s="8"/>
      <c r="BW173" s="8">
        <f>SUM(B173:BT173)</f>
        <v>1371</v>
      </c>
      <c r="BX173" s="8">
        <f>COUNT(B173:BT173)</f>
        <v>65</v>
      </c>
      <c r="BY173" s="8">
        <f>COUNTIF(B173:BT173,"CW")+COUNTIF(B173:BT173,"CP")+COUNTIF(B173:BT173,"X")</f>
        <v>2</v>
      </c>
      <c r="BZ173" s="8">
        <f>COUNT(B173:BT173)+COUNTIF(B173:BT173,"CW")+COUNTIF(B173:BT173,"CP")+COUNTIF(B173:BT173,"X")</f>
        <v>67</v>
      </c>
      <c r="CA173" s="52" t="str">
        <f t="shared" si="21"/>
        <v xml:space="preserve"> </v>
      </c>
      <c r="CB173" s="5"/>
      <c r="CC173" s="5"/>
      <c r="CD173" s="16">
        <f>MAX(B173:AW173)</f>
        <v>174</v>
      </c>
      <c r="CE173" s="1">
        <f>COUNT(B173:AW173)</f>
        <v>42</v>
      </c>
      <c r="CF173" s="1">
        <f>SUM(B173:AW173)</f>
        <v>800</v>
      </c>
      <c r="CG173" s="17"/>
      <c r="CH173" s="5">
        <f t="shared" si="23"/>
        <v>1</v>
      </c>
      <c r="CI173">
        <f t="shared" si="25"/>
        <v>110</v>
      </c>
      <c r="CJ173" s="17"/>
      <c r="CK173" s="18">
        <f t="shared" si="24"/>
        <v>1</v>
      </c>
    </row>
    <row r="174" spans="1:89">
      <c r="A174" s="43" t="s">
        <v>209</v>
      </c>
      <c r="B174" s="8"/>
      <c r="C174" s="8"/>
      <c r="D174" s="8"/>
      <c r="E174" s="8"/>
      <c r="F174" s="8"/>
      <c r="G174" s="8"/>
      <c r="H174" s="8"/>
      <c r="I174" s="8"/>
      <c r="J174" s="8"/>
      <c r="K174" s="8"/>
      <c r="L174" s="8"/>
      <c r="M174" s="8"/>
      <c r="N174" s="8"/>
      <c r="O174" s="8"/>
      <c r="P174" s="8">
        <v>1</v>
      </c>
      <c r="Q174" s="8"/>
      <c r="R174" s="8">
        <v>2</v>
      </c>
      <c r="S174" s="8">
        <v>1</v>
      </c>
      <c r="T174" s="8"/>
      <c r="U174" s="8"/>
      <c r="V174" s="8"/>
      <c r="W174" s="8"/>
      <c r="X174" s="8"/>
      <c r="Y174" s="8"/>
      <c r="Z174" s="8">
        <v>1</v>
      </c>
      <c r="AA174" s="8"/>
      <c r="AB174" s="8"/>
      <c r="AC174" s="8">
        <v>1</v>
      </c>
      <c r="AD174" s="8"/>
      <c r="AE174" s="8"/>
      <c r="AF174" s="8"/>
      <c r="AG174" s="8"/>
      <c r="AH174" s="8"/>
      <c r="AI174" s="8"/>
      <c r="AJ174" s="8">
        <v>2</v>
      </c>
      <c r="AK174" s="8"/>
      <c r="AL174" s="8"/>
      <c r="AM174" s="8">
        <v>2</v>
      </c>
      <c r="AN174" s="8"/>
      <c r="AO174" s="8"/>
      <c r="AQ174" s="8"/>
      <c r="AR174" s="8"/>
      <c r="AS174" s="8"/>
      <c r="AT174" s="8"/>
      <c r="AU174" s="8"/>
      <c r="AV174" s="8"/>
      <c r="AW174" s="43"/>
      <c r="AX174" s="43"/>
      <c r="AY174" s="43"/>
      <c r="AZ174" s="43"/>
      <c r="BA174" s="43"/>
      <c r="BB174" s="43"/>
      <c r="BC174" s="8"/>
      <c r="BD174" s="8">
        <v>1</v>
      </c>
      <c r="BE174" s="8"/>
      <c r="BF174" s="8"/>
      <c r="BG174" s="8"/>
      <c r="BH174" s="8"/>
      <c r="BI174" s="8"/>
      <c r="BJ174" s="8">
        <v>1</v>
      </c>
      <c r="BK174" s="8"/>
      <c r="BL174" s="8"/>
      <c r="BM174" s="8"/>
      <c r="BN174" s="8"/>
      <c r="BO174" s="8"/>
      <c r="BP174" s="8"/>
      <c r="BQ174" s="8"/>
      <c r="BR174" s="8"/>
      <c r="BS174" s="8"/>
      <c r="BT174" s="8"/>
      <c r="BU174" s="43"/>
      <c r="BW174" s="8">
        <f>SUM(B174:BT174)</f>
        <v>12</v>
      </c>
      <c r="BX174" s="8">
        <f>COUNT(B174:BT174)</f>
        <v>9</v>
      </c>
      <c r="BY174" s="8">
        <f>COUNTIF(B174:BT174,"CW")+COUNTIF(B174:BT174,"CP")+COUNTIF(B174:BT174,"X")</f>
        <v>0</v>
      </c>
      <c r="BZ174" s="8">
        <f>COUNT(B174:BT174)+COUNTIF(B174:BT174,"CW")+COUNTIF(B174:BT174,"CP")+COUNTIF(B174:BT174,"X")</f>
        <v>9</v>
      </c>
      <c r="CA174" s="52" t="str">
        <f t="shared" si="21"/>
        <v xml:space="preserve"> </v>
      </c>
      <c r="CB174" s="5"/>
      <c r="CD174" s="16">
        <f>MAX(B174:AW174)</f>
        <v>2</v>
      </c>
      <c r="CE174" s="1">
        <f>COUNT(B174:AW174)</f>
        <v>7</v>
      </c>
      <c r="CF174" s="1">
        <f>SUM(B174:AW174)</f>
        <v>10</v>
      </c>
      <c r="CG174" s="17"/>
      <c r="CH174" s="5">
        <f t="shared" si="23"/>
        <v>1</v>
      </c>
      <c r="CI174">
        <f t="shared" si="25"/>
        <v>2</v>
      </c>
      <c r="CJ174" s="17"/>
      <c r="CK174" s="18">
        <f t="shared" si="24"/>
        <v>1</v>
      </c>
    </row>
    <row r="175" spans="1:89">
      <c r="A175" s="43" t="s">
        <v>210</v>
      </c>
      <c r="B175" s="8"/>
      <c r="C175" s="8"/>
      <c r="D175" s="8"/>
      <c r="E175" s="8"/>
      <c r="F175" s="8">
        <v>35</v>
      </c>
      <c r="G175" s="8">
        <v>6</v>
      </c>
      <c r="H175" s="8">
        <v>35</v>
      </c>
      <c r="I175" s="8">
        <v>6</v>
      </c>
      <c r="J175" s="8">
        <v>47</v>
      </c>
      <c r="K175" s="8">
        <v>27</v>
      </c>
      <c r="L175" s="8">
        <v>65</v>
      </c>
      <c r="M175" s="8">
        <v>201</v>
      </c>
      <c r="N175" s="8">
        <v>45</v>
      </c>
      <c r="O175" s="8">
        <v>27</v>
      </c>
      <c r="P175" s="8">
        <v>175</v>
      </c>
      <c r="Q175" s="8">
        <v>94</v>
      </c>
      <c r="R175" s="8">
        <v>20</v>
      </c>
      <c r="S175" s="8">
        <v>14</v>
      </c>
      <c r="T175" s="8">
        <v>38</v>
      </c>
      <c r="U175" s="8">
        <v>77</v>
      </c>
      <c r="V175" s="8">
        <v>64</v>
      </c>
      <c r="W175" s="8">
        <v>17</v>
      </c>
      <c r="X175" s="8">
        <v>111</v>
      </c>
      <c r="Y175" s="8">
        <v>37</v>
      </c>
      <c r="Z175" s="8">
        <v>7</v>
      </c>
      <c r="AA175" s="8">
        <v>38</v>
      </c>
      <c r="AB175" s="8">
        <v>32</v>
      </c>
      <c r="AC175" s="8">
        <v>133</v>
      </c>
      <c r="AD175" s="8">
        <v>46</v>
      </c>
      <c r="AE175" s="8">
        <v>11</v>
      </c>
      <c r="AF175" s="8">
        <v>58</v>
      </c>
      <c r="AG175" s="8">
        <v>28</v>
      </c>
      <c r="AH175" s="8">
        <v>43</v>
      </c>
      <c r="AI175" s="8">
        <v>68</v>
      </c>
      <c r="AJ175" s="8">
        <v>172</v>
      </c>
      <c r="AK175" s="8">
        <v>73</v>
      </c>
      <c r="AL175" s="8">
        <v>66</v>
      </c>
      <c r="AM175" s="8">
        <v>38</v>
      </c>
      <c r="AN175" s="8">
        <v>30</v>
      </c>
      <c r="AO175" s="8">
        <v>219</v>
      </c>
      <c r="AP175" s="8">
        <v>56</v>
      </c>
      <c r="AQ175" s="8">
        <v>123</v>
      </c>
      <c r="AR175" s="8">
        <v>47</v>
      </c>
      <c r="AS175" s="8">
        <v>123</v>
      </c>
      <c r="AT175" s="8">
        <v>82</v>
      </c>
      <c r="AU175" s="8">
        <v>140</v>
      </c>
      <c r="AV175" s="8">
        <v>60</v>
      </c>
      <c r="AW175" s="8">
        <v>72</v>
      </c>
      <c r="AX175" s="8">
        <v>126</v>
      </c>
      <c r="AY175" s="8">
        <v>79</v>
      </c>
      <c r="AZ175" s="8">
        <v>59</v>
      </c>
      <c r="BA175" s="8">
        <v>80</v>
      </c>
      <c r="BB175" s="8">
        <v>60</v>
      </c>
      <c r="BC175" s="8">
        <v>63</v>
      </c>
      <c r="BD175" s="8">
        <v>103</v>
      </c>
      <c r="BE175" s="8">
        <v>92</v>
      </c>
      <c r="BF175" s="8">
        <v>43</v>
      </c>
      <c r="BG175" s="8">
        <v>43</v>
      </c>
      <c r="BH175" s="8">
        <v>181</v>
      </c>
      <c r="BI175" s="8">
        <v>120</v>
      </c>
      <c r="BJ175" s="8">
        <v>221</v>
      </c>
      <c r="BK175" s="8">
        <v>91</v>
      </c>
      <c r="BL175" s="8">
        <v>60</v>
      </c>
      <c r="BM175" s="8">
        <v>264</v>
      </c>
      <c r="BN175" s="8">
        <v>29</v>
      </c>
      <c r="BO175" s="8">
        <v>157</v>
      </c>
      <c r="BP175" s="8">
        <v>149</v>
      </c>
      <c r="BQ175" s="8">
        <v>41</v>
      </c>
      <c r="BR175" s="8">
        <v>66</v>
      </c>
      <c r="BS175" s="8">
        <v>51</v>
      </c>
      <c r="BT175" s="8">
        <v>16</v>
      </c>
      <c r="BU175" s="8"/>
      <c r="BW175" s="8">
        <f>SUM(B175:BT175)</f>
        <v>5100</v>
      </c>
      <c r="BX175" s="8">
        <f>COUNT(B175:BT175)</f>
        <v>67</v>
      </c>
      <c r="BY175" s="8">
        <f>COUNTIF(B175:BT175,"CW")+COUNTIF(B175:BT175,"CP")+COUNTIF(B175:BT175,"X")</f>
        <v>0</v>
      </c>
      <c r="BZ175" s="8">
        <f>COUNT(B175:BT175)+COUNTIF(B175:BT175,"CW")+COUNTIF(B175:BT175,"CP")+COUNTIF(B175:BT175,"X")</f>
        <v>67</v>
      </c>
      <c r="CA175" s="52" t="str">
        <f t="shared" si="21"/>
        <v xml:space="preserve"> </v>
      </c>
      <c r="CB175" s="5"/>
      <c r="CC175" s="5"/>
      <c r="CD175" s="16">
        <f>MAX(B175:AW175)</f>
        <v>219</v>
      </c>
      <c r="CE175" s="1">
        <f>COUNT(B175:AW175)</f>
        <v>44</v>
      </c>
      <c r="CF175" s="1">
        <f>SUM(B175:AW175)</f>
        <v>2906</v>
      </c>
      <c r="CG175" s="17"/>
      <c r="CH175" s="5">
        <f t="shared" si="23"/>
        <v>1</v>
      </c>
      <c r="CI175">
        <f t="shared" si="25"/>
        <v>918</v>
      </c>
      <c r="CJ175" s="17"/>
      <c r="CK175" s="18">
        <f t="shared" si="24"/>
        <v>1</v>
      </c>
    </row>
    <row r="176" spans="1:89">
      <c r="A176" s="43" t="s">
        <v>211</v>
      </c>
      <c r="B176" s="8"/>
      <c r="C176" s="8"/>
      <c r="D176" s="8"/>
      <c r="E176" s="8"/>
      <c r="F176" s="8"/>
      <c r="G176" s="8"/>
      <c r="H176" s="8"/>
      <c r="I176" s="8"/>
      <c r="J176" s="8"/>
      <c r="K176" s="8"/>
      <c r="L176" s="8"/>
      <c r="M176" s="8">
        <v>2</v>
      </c>
      <c r="N176" s="8"/>
      <c r="O176" s="8"/>
      <c r="P176" s="8"/>
      <c r="Q176" s="8">
        <v>20</v>
      </c>
      <c r="R176" s="8"/>
      <c r="S176" s="8">
        <v>1</v>
      </c>
      <c r="T176" s="8"/>
      <c r="U176" s="8"/>
      <c r="V176" s="8"/>
      <c r="W176" s="8"/>
      <c r="X176" s="8"/>
      <c r="Y176" s="8">
        <v>3</v>
      </c>
      <c r="Z176" s="8"/>
      <c r="AA176" s="8"/>
      <c r="AB176" s="8"/>
      <c r="AC176" s="8"/>
      <c r="AD176" s="8">
        <v>1</v>
      </c>
      <c r="AE176" s="8"/>
      <c r="AF176" s="8"/>
      <c r="AG176" s="8">
        <v>2</v>
      </c>
      <c r="AH176" s="8">
        <v>3</v>
      </c>
      <c r="AI176" s="8"/>
      <c r="AJ176" s="8">
        <v>2</v>
      </c>
      <c r="AK176" s="8">
        <v>8</v>
      </c>
      <c r="AL176" s="8"/>
      <c r="AM176" s="8"/>
      <c r="AN176" s="8"/>
      <c r="AO176" s="8"/>
      <c r="AQ176" s="8"/>
      <c r="AR176" s="8" t="s">
        <v>350</v>
      </c>
      <c r="AS176" s="8"/>
      <c r="AT176" s="8"/>
      <c r="AU176" s="8"/>
      <c r="AV176" s="8"/>
      <c r="AW176" s="8">
        <v>25</v>
      </c>
      <c r="AX176" s="8"/>
      <c r="AY176" s="8"/>
      <c r="AZ176" s="8"/>
      <c r="BA176" s="8"/>
      <c r="BB176" s="8"/>
      <c r="BC176" s="8"/>
      <c r="BD176" s="8"/>
      <c r="BE176" s="8"/>
      <c r="BF176" s="8">
        <v>3</v>
      </c>
      <c r="BG176" s="8">
        <v>2</v>
      </c>
      <c r="BH176" s="8">
        <v>2</v>
      </c>
      <c r="BI176" s="8">
        <v>5</v>
      </c>
      <c r="BJ176" s="8">
        <v>2</v>
      </c>
      <c r="BK176" s="8"/>
      <c r="BL176" s="8"/>
      <c r="BM176" s="8"/>
      <c r="BN176" s="8"/>
      <c r="BO176" s="8">
        <v>1</v>
      </c>
      <c r="BP176" s="8"/>
      <c r="BQ176" s="8"/>
      <c r="BR176" s="8"/>
      <c r="BS176" s="8">
        <v>1</v>
      </c>
      <c r="BT176" s="8"/>
      <c r="BU176" s="8"/>
      <c r="BW176" s="8">
        <f>SUM(B176:BT176)</f>
        <v>83</v>
      </c>
      <c r="BX176" s="8">
        <f>COUNT(B176:BT176)</f>
        <v>17</v>
      </c>
      <c r="BY176" s="8">
        <f>COUNTIF(B176:BT176,"CW")+COUNTIF(B176:BT176,"CP")+COUNTIF(B176:BT176,"X")</f>
        <v>1</v>
      </c>
      <c r="BZ176" s="8">
        <f>COUNT(B176:BT176)+COUNTIF(B176:BT176,"CW")+COUNTIF(B176:BT176,"CP")+COUNTIF(B176:BT176,"X")</f>
        <v>18</v>
      </c>
      <c r="CA176" s="52" t="str">
        <f t="shared" si="21"/>
        <v xml:space="preserve"> </v>
      </c>
      <c r="CB176" s="5"/>
      <c r="CC176" s="5"/>
      <c r="CD176" s="16">
        <f>MAX(B176:AW176)</f>
        <v>25</v>
      </c>
      <c r="CE176" s="1">
        <f>COUNT(B176:AW176)</f>
        <v>10</v>
      </c>
      <c r="CF176" s="1">
        <f>SUM(B176:AW176)</f>
        <v>67</v>
      </c>
      <c r="CG176" s="17"/>
      <c r="CH176" s="5">
        <f t="shared" si="23"/>
        <v>1</v>
      </c>
      <c r="CI176">
        <f t="shared" si="25"/>
        <v>0</v>
      </c>
      <c r="CJ176" s="17"/>
      <c r="CK176" s="18" t="b">
        <f t="shared" si="24"/>
        <v>0</v>
      </c>
    </row>
    <row r="177" spans="1:89">
      <c r="A177" s="43" t="s">
        <v>83</v>
      </c>
      <c r="B177" s="8"/>
      <c r="C177" s="8"/>
      <c r="D177" s="8"/>
      <c r="E177" s="8"/>
      <c r="F177" s="8"/>
      <c r="G177" s="8">
        <v>12</v>
      </c>
      <c r="H177" s="8">
        <v>15</v>
      </c>
      <c r="I177" s="8">
        <v>60</v>
      </c>
      <c r="J177" s="8">
        <v>35</v>
      </c>
      <c r="K177" s="8"/>
      <c r="L177" s="8"/>
      <c r="M177" s="8">
        <v>6</v>
      </c>
      <c r="N177" s="8">
        <v>11</v>
      </c>
      <c r="O177" s="8">
        <v>60</v>
      </c>
      <c r="P177" s="8">
        <v>12</v>
      </c>
      <c r="Q177" s="8"/>
      <c r="R177" s="8" t="s">
        <v>350</v>
      </c>
      <c r="S177" s="8">
        <v>88</v>
      </c>
      <c r="T177" s="8" t="s">
        <v>350</v>
      </c>
      <c r="U177" s="8">
        <v>40</v>
      </c>
      <c r="V177" s="8"/>
      <c r="W177" s="8">
        <v>35</v>
      </c>
      <c r="X177" s="8">
        <v>25</v>
      </c>
      <c r="Y177" s="8">
        <v>55</v>
      </c>
      <c r="Z177" s="8"/>
      <c r="AA177" s="8">
        <v>150</v>
      </c>
      <c r="AB177" s="8">
        <v>130</v>
      </c>
      <c r="AC177" s="8">
        <v>93</v>
      </c>
      <c r="AD177" s="8">
        <v>3</v>
      </c>
      <c r="AE177" s="8"/>
      <c r="AF177" s="8"/>
      <c r="AG177" s="8"/>
      <c r="AH177" s="8">
        <v>71</v>
      </c>
      <c r="AI177" s="8"/>
      <c r="AJ177" s="8">
        <v>18</v>
      </c>
      <c r="AK177" s="8">
        <v>77</v>
      </c>
      <c r="AL177" s="8">
        <v>75</v>
      </c>
      <c r="AM177" s="8" t="s">
        <v>350</v>
      </c>
      <c r="AN177" s="8">
        <v>21</v>
      </c>
      <c r="AO177" s="8">
        <v>23</v>
      </c>
      <c r="AP177" s="8">
        <v>4</v>
      </c>
      <c r="AQ177" s="8">
        <v>37</v>
      </c>
      <c r="AR177" s="8">
        <v>19</v>
      </c>
      <c r="AS177" s="8">
        <v>1</v>
      </c>
      <c r="AT177" s="8">
        <v>11</v>
      </c>
      <c r="AU177" s="8">
        <v>5</v>
      </c>
      <c r="AV177" s="8"/>
      <c r="AW177" s="8">
        <v>7</v>
      </c>
      <c r="AX177" s="8"/>
      <c r="AY177" s="8">
        <v>14</v>
      </c>
      <c r="AZ177" s="8">
        <v>1</v>
      </c>
      <c r="BA177" s="8">
        <v>4</v>
      </c>
      <c r="BB177" s="8">
        <v>10</v>
      </c>
      <c r="BC177" s="8"/>
      <c r="BD177" s="8">
        <v>20</v>
      </c>
      <c r="BE177" s="8">
        <v>15</v>
      </c>
      <c r="BF177" s="8">
        <v>45</v>
      </c>
      <c r="BG177" s="8">
        <v>3</v>
      </c>
      <c r="BH177" s="8">
        <v>42</v>
      </c>
      <c r="BI177" s="8">
        <v>62</v>
      </c>
      <c r="BJ177" s="8">
        <v>97</v>
      </c>
      <c r="BK177" s="8"/>
      <c r="BL177" s="30" t="s">
        <v>55</v>
      </c>
      <c r="BM177" s="8"/>
      <c r="BN177" s="8"/>
      <c r="BO177" s="8">
        <v>4</v>
      </c>
      <c r="BP177" s="8"/>
      <c r="BQ177" s="8">
        <v>4</v>
      </c>
      <c r="BR177" s="8"/>
      <c r="BS177" s="8"/>
      <c r="BT177" s="8">
        <v>1</v>
      </c>
      <c r="BU177" s="8"/>
      <c r="BW177" s="8">
        <f>SUM(B177:BT177)</f>
        <v>1521</v>
      </c>
      <c r="BX177" s="8">
        <f>COUNT(B177:BT177)</f>
        <v>44</v>
      </c>
      <c r="BY177" s="8">
        <f>COUNTIF(B177:BT177,"CW")+COUNTIF(B177:BT177,"CP")+COUNTIF(B177:BT177,"X")</f>
        <v>4</v>
      </c>
      <c r="BZ177" s="8">
        <f>COUNT(B177:BT177)+COUNTIF(B177:BT177,"CW")+COUNTIF(B177:BT177,"CP")+COUNTIF(B177:BT177,"X")</f>
        <v>48</v>
      </c>
      <c r="CA177" s="52" t="str">
        <f t="shared" si="21"/>
        <v xml:space="preserve"> </v>
      </c>
      <c r="CB177" s="5"/>
      <c r="CC177" s="5"/>
      <c r="CD177" s="16">
        <f>MAX(B177:AW177)</f>
        <v>150</v>
      </c>
      <c r="CE177" s="1">
        <f>COUNT(B177:AW177)</f>
        <v>30</v>
      </c>
      <c r="CF177" s="1">
        <f>SUM(B177:AW177)</f>
        <v>1199</v>
      </c>
      <c r="CG177" s="17"/>
      <c r="CH177" s="5">
        <f t="shared" si="23"/>
        <v>1</v>
      </c>
      <c r="CI177">
        <f t="shared" si="25"/>
        <v>121</v>
      </c>
      <c r="CJ177" s="17"/>
      <c r="CK177" s="18">
        <f t="shared" si="24"/>
        <v>1</v>
      </c>
    </row>
    <row r="178" spans="1:89">
      <c r="A178" s="43" t="s">
        <v>212</v>
      </c>
      <c r="B178" s="8"/>
      <c r="C178" s="8"/>
      <c r="D178" s="8"/>
      <c r="E178" s="8"/>
      <c r="F178" s="8"/>
      <c r="G178" s="8"/>
      <c r="H178" s="8"/>
      <c r="I178" s="8"/>
      <c r="J178" s="8"/>
      <c r="K178" s="8"/>
      <c r="L178" s="8">
        <v>1</v>
      </c>
      <c r="M178" s="8" t="s">
        <v>350</v>
      </c>
      <c r="N178" s="8">
        <v>1</v>
      </c>
      <c r="O178" s="8"/>
      <c r="P178" s="8">
        <v>4</v>
      </c>
      <c r="Q178" s="8" t="s">
        <v>350</v>
      </c>
      <c r="R178" s="8">
        <v>2</v>
      </c>
      <c r="S178" s="8"/>
      <c r="T178" s="8">
        <v>11</v>
      </c>
      <c r="U178" s="8">
        <v>2</v>
      </c>
      <c r="V178" s="8">
        <v>3</v>
      </c>
      <c r="W178" s="8">
        <v>7</v>
      </c>
      <c r="X178" s="8">
        <v>4</v>
      </c>
      <c r="Y178" s="8">
        <v>3</v>
      </c>
      <c r="Z178" s="8">
        <v>3</v>
      </c>
      <c r="AA178" s="8" t="s">
        <v>350</v>
      </c>
      <c r="AB178" s="8">
        <v>2</v>
      </c>
      <c r="AC178" s="8">
        <v>7</v>
      </c>
      <c r="AD178" s="8">
        <v>2</v>
      </c>
      <c r="AE178" s="8">
        <v>1</v>
      </c>
      <c r="AF178" s="8">
        <v>1</v>
      </c>
      <c r="AG178" s="8"/>
      <c r="AH178" s="8">
        <v>1</v>
      </c>
      <c r="AI178" s="8">
        <v>1</v>
      </c>
      <c r="AJ178" s="8" t="s">
        <v>350</v>
      </c>
      <c r="AK178" s="8">
        <v>1</v>
      </c>
      <c r="AL178" s="8">
        <v>1</v>
      </c>
      <c r="AM178" s="8"/>
      <c r="AN178" s="8">
        <v>3</v>
      </c>
      <c r="AO178" s="8"/>
      <c r="AP178" s="8" t="s">
        <v>4</v>
      </c>
      <c r="AQ178" s="8"/>
      <c r="AR178" s="8"/>
      <c r="AS178" s="8">
        <v>2</v>
      </c>
      <c r="AT178" s="8"/>
      <c r="AU178" s="8"/>
      <c r="AV178" s="8"/>
      <c r="AW178" s="43"/>
      <c r="AX178" s="8" t="s">
        <v>55</v>
      </c>
      <c r="AY178" s="8">
        <v>1</v>
      </c>
      <c r="AZ178" s="8">
        <v>2</v>
      </c>
      <c r="BA178" s="43"/>
      <c r="BB178" s="43"/>
      <c r="BC178" s="43"/>
      <c r="BD178" s="8">
        <v>1</v>
      </c>
      <c r="BE178" s="8"/>
      <c r="BF178" s="8"/>
      <c r="BG178" s="8"/>
      <c r="BH178" s="8"/>
      <c r="BI178" s="30" t="s">
        <v>55</v>
      </c>
      <c r="BJ178" s="8">
        <v>1</v>
      </c>
      <c r="BK178" s="8"/>
      <c r="BL178" s="30" t="s">
        <v>55</v>
      </c>
      <c r="BM178" s="8"/>
      <c r="BN178" s="8"/>
      <c r="BO178" s="8"/>
      <c r="BP178" s="8"/>
      <c r="BQ178" s="8"/>
      <c r="BR178" s="8"/>
      <c r="BS178" s="8"/>
      <c r="BT178" s="8"/>
      <c r="BU178" s="43"/>
      <c r="BW178" s="8">
        <f>SUM(B178:BT178)</f>
        <v>68</v>
      </c>
      <c r="BX178" s="8">
        <f>COUNT(B178:BT178)</f>
        <v>26</v>
      </c>
      <c r="BY178" s="8">
        <f>COUNTIF(B178:BT178,"CW")+COUNTIF(B178:BT178,"CP")+COUNTIF(B178:BT178,"X")</f>
        <v>7</v>
      </c>
      <c r="BZ178" s="8">
        <f>COUNT(B178:BT178)+COUNTIF(B178:BT178,"CW")+COUNTIF(B178:BT178,"CP")+COUNTIF(B178:BT178,"X")</f>
        <v>33</v>
      </c>
      <c r="CA178" s="52" t="str">
        <f t="shared" si="21"/>
        <v xml:space="preserve"> </v>
      </c>
      <c r="CB178" s="5"/>
      <c r="CD178" s="16">
        <f>MAX(B178:AW178)</f>
        <v>11</v>
      </c>
      <c r="CE178" s="1">
        <f>COUNT(B178:AW178)</f>
        <v>22</v>
      </c>
      <c r="CF178" s="1">
        <f>SUM(B178:AW178)</f>
        <v>63</v>
      </c>
      <c r="CG178" s="17"/>
      <c r="CH178" s="5">
        <f t="shared" si="23"/>
        <v>1</v>
      </c>
      <c r="CI178">
        <f t="shared" si="25"/>
        <v>5</v>
      </c>
      <c r="CJ178" s="17"/>
      <c r="CK178" s="18">
        <f t="shared" si="24"/>
        <v>1</v>
      </c>
    </row>
    <row r="179" spans="1:89">
      <c r="A179" s="43" t="s">
        <v>213</v>
      </c>
      <c r="B179" s="8"/>
      <c r="C179" s="8"/>
      <c r="D179" s="8"/>
      <c r="E179" s="8"/>
      <c r="F179" s="8">
        <v>1</v>
      </c>
      <c r="G179" s="8"/>
      <c r="H179" s="8">
        <v>8</v>
      </c>
      <c r="I179" s="8"/>
      <c r="J179" s="8"/>
      <c r="K179" s="8"/>
      <c r="L179" s="8"/>
      <c r="M179" s="8"/>
      <c r="N179" s="8"/>
      <c r="O179" s="8"/>
      <c r="P179" s="8">
        <v>2</v>
      </c>
      <c r="Q179" s="8"/>
      <c r="R179" s="8"/>
      <c r="S179" s="8"/>
      <c r="T179" s="8"/>
      <c r="U179" s="8"/>
      <c r="V179" s="8"/>
      <c r="W179" s="8"/>
      <c r="X179" s="8"/>
      <c r="Y179" s="8"/>
      <c r="Z179" s="8"/>
      <c r="AA179" s="8"/>
      <c r="AB179" s="8"/>
      <c r="AC179" s="8"/>
      <c r="AD179" s="8" t="s">
        <v>350</v>
      </c>
      <c r="AE179" s="8"/>
      <c r="AF179" s="8"/>
      <c r="AG179" s="8"/>
      <c r="AH179" s="8"/>
      <c r="AI179" s="8"/>
      <c r="AJ179" s="8"/>
      <c r="AK179" s="8"/>
      <c r="AL179" s="8"/>
      <c r="AM179" s="8"/>
      <c r="AN179" s="8"/>
      <c r="AO179" s="8"/>
      <c r="AQ179" s="8"/>
      <c r="AR179" s="8"/>
      <c r="AS179" s="8"/>
      <c r="AT179" s="8"/>
      <c r="AU179" s="8"/>
      <c r="AV179" s="8"/>
      <c r="AW179" s="43"/>
      <c r="AX179" s="43"/>
      <c r="AY179" s="43"/>
      <c r="AZ179" s="43"/>
      <c r="BA179" s="8"/>
      <c r="BB179" s="8"/>
      <c r="BC179" s="8"/>
      <c r="BD179" s="43"/>
      <c r="BE179" s="43"/>
      <c r="BF179" s="43"/>
      <c r="BG179" s="43"/>
      <c r="BH179" s="43"/>
      <c r="BI179" s="43"/>
      <c r="BJ179" s="43"/>
      <c r="BK179" s="43"/>
      <c r="BL179" s="43"/>
      <c r="BM179" s="8"/>
      <c r="BN179" s="8"/>
      <c r="BO179" s="8"/>
      <c r="BP179" s="8">
        <v>1</v>
      </c>
      <c r="BQ179" s="8"/>
      <c r="BR179" s="8"/>
      <c r="BS179" s="8"/>
      <c r="BT179" s="8"/>
      <c r="BU179" s="43"/>
      <c r="BW179" s="8">
        <f>SUM(B179:BT179)</f>
        <v>12</v>
      </c>
      <c r="BX179" s="8">
        <f>COUNT(B179:BT179)</f>
        <v>4</v>
      </c>
      <c r="BY179" s="8">
        <f>COUNTIF(B179:BT179,"CW")+COUNTIF(B179:BT179,"CP")+COUNTIF(B179:BT179,"X")</f>
        <v>1</v>
      </c>
      <c r="BZ179" s="8">
        <f>COUNT(B179:BT179)+COUNTIF(B179:BT179,"CW")+COUNTIF(B179:BT179,"CP")+COUNTIF(B179:BT179,"X")</f>
        <v>5</v>
      </c>
      <c r="CA179" s="52" t="str">
        <f t="shared" si="21"/>
        <v xml:space="preserve"> </v>
      </c>
      <c r="CB179" s="5"/>
      <c r="CD179" s="16">
        <f>MAX(B179:AW179)</f>
        <v>8</v>
      </c>
      <c r="CE179" s="1">
        <f>COUNT(B179:AW179)</f>
        <v>3</v>
      </c>
      <c r="CF179" s="1">
        <f>SUM(B179:AW179)</f>
        <v>11</v>
      </c>
      <c r="CG179" s="17"/>
      <c r="CH179" s="5">
        <f t="shared" si="23"/>
        <v>1</v>
      </c>
      <c r="CI179">
        <f t="shared" si="25"/>
        <v>0</v>
      </c>
      <c r="CJ179" s="17"/>
      <c r="CK179" s="18" t="b">
        <f t="shared" si="24"/>
        <v>0</v>
      </c>
    </row>
    <row r="180" spans="1:89">
      <c r="A180" s="43" t="s">
        <v>84</v>
      </c>
      <c r="B180" s="8"/>
      <c r="C180" s="8"/>
      <c r="D180" s="8"/>
      <c r="E180" s="8"/>
      <c r="F180" s="8"/>
      <c r="G180" s="8"/>
      <c r="H180" s="8"/>
      <c r="I180" s="8"/>
      <c r="J180" s="8"/>
      <c r="K180" s="8"/>
      <c r="L180" s="8" t="s">
        <v>350</v>
      </c>
      <c r="M180" s="8"/>
      <c r="N180" s="8"/>
      <c r="O180" s="8"/>
      <c r="P180" s="8"/>
      <c r="Q180" s="8"/>
      <c r="R180" s="8"/>
      <c r="S180" s="8"/>
      <c r="T180" s="8"/>
      <c r="U180" s="8">
        <v>1</v>
      </c>
      <c r="V180" s="8"/>
      <c r="W180" s="8"/>
      <c r="X180" s="8">
        <v>2</v>
      </c>
      <c r="Y180" s="8"/>
      <c r="Z180" s="8"/>
      <c r="AA180" s="8"/>
      <c r="AB180" s="8"/>
      <c r="AC180" s="8">
        <v>1</v>
      </c>
      <c r="AD180" s="8"/>
      <c r="AE180" s="8"/>
      <c r="AF180" s="8"/>
      <c r="AG180" s="8">
        <v>4</v>
      </c>
      <c r="AH180" s="8"/>
      <c r="AI180" s="8"/>
      <c r="AJ180" s="8"/>
      <c r="AK180" s="8"/>
      <c r="AL180" s="8" t="s">
        <v>350</v>
      </c>
      <c r="AM180" s="8"/>
      <c r="AN180" s="8"/>
      <c r="AO180" s="8"/>
      <c r="AQ180" s="8"/>
      <c r="AR180" s="8"/>
      <c r="AS180" s="8"/>
      <c r="AT180" s="8">
        <v>2</v>
      </c>
      <c r="AU180" s="8"/>
      <c r="AV180" s="8">
        <v>3</v>
      </c>
      <c r="AW180" s="43"/>
      <c r="AX180" s="8"/>
      <c r="AY180" s="8"/>
      <c r="AZ180" s="8">
        <v>2</v>
      </c>
      <c r="BA180" s="8"/>
      <c r="BB180" s="8"/>
      <c r="BC180" s="8"/>
      <c r="BD180" s="43"/>
      <c r="BE180" s="43"/>
      <c r="BF180" s="43"/>
      <c r="BG180" s="43"/>
      <c r="BH180" s="43"/>
      <c r="BI180" s="43"/>
      <c r="BJ180" s="43"/>
      <c r="BK180" s="43"/>
      <c r="BL180" s="43"/>
      <c r="BM180" s="8"/>
      <c r="BN180" s="8"/>
      <c r="BO180" s="8"/>
      <c r="BP180" s="8"/>
      <c r="BQ180" s="8"/>
      <c r="BR180" s="8"/>
      <c r="BS180" s="8"/>
      <c r="BT180" s="8"/>
      <c r="BU180" s="43"/>
      <c r="BW180" s="8">
        <f>SUM(B180:BT180)</f>
        <v>15</v>
      </c>
      <c r="BX180" s="8">
        <f>COUNT(B180:BT180)</f>
        <v>7</v>
      </c>
      <c r="BY180" s="8">
        <f>COUNTIF(B180:BT180,"CW")+COUNTIF(B180:BT180,"CP")+COUNTIF(B180:BT180,"X")</f>
        <v>2</v>
      </c>
      <c r="BZ180" s="8">
        <f>COUNT(B180:BT180)+COUNTIF(B180:BT180,"CW")+COUNTIF(B180:BT180,"CP")+COUNTIF(B180:BT180,"X")</f>
        <v>9</v>
      </c>
      <c r="CA180" s="52" t="str">
        <f t="shared" si="21"/>
        <v xml:space="preserve"> </v>
      </c>
      <c r="CB180" s="5"/>
      <c r="CD180" s="16">
        <f>MAX(B180:AW180)</f>
        <v>4</v>
      </c>
      <c r="CE180" s="1">
        <f>COUNT(B180:AW180)</f>
        <v>6</v>
      </c>
      <c r="CF180" s="1">
        <f>SUM(B180:AW180)</f>
        <v>13</v>
      </c>
      <c r="CG180" s="17"/>
      <c r="CH180" s="5">
        <f t="shared" si="23"/>
        <v>1</v>
      </c>
      <c r="CI180">
        <f t="shared" si="25"/>
        <v>5</v>
      </c>
      <c r="CJ180" s="17"/>
      <c r="CK180" s="18">
        <f t="shared" si="24"/>
        <v>1</v>
      </c>
    </row>
    <row r="181" spans="1:89">
      <c r="A181" s="43" t="s">
        <v>214</v>
      </c>
      <c r="B181" s="8"/>
      <c r="C181" s="8"/>
      <c r="D181" s="8"/>
      <c r="E181" s="8"/>
      <c r="F181" s="8">
        <v>20</v>
      </c>
      <c r="G181" s="8"/>
      <c r="H181" s="8">
        <v>1</v>
      </c>
      <c r="I181" s="8"/>
      <c r="J181" s="8">
        <v>3</v>
      </c>
      <c r="K181" s="8" t="s">
        <v>350</v>
      </c>
      <c r="L181" s="8">
        <v>7</v>
      </c>
      <c r="M181" s="8">
        <v>76</v>
      </c>
      <c r="N181" s="8">
        <v>19</v>
      </c>
      <c r="O181" s="8">
        <v>20</v>
      </c>
      <c r="P181" s="8">
        <v>5</v>
      </c>
      <c r="Q181" s="8">
        <v>18</v>
      </c>
      <c r="R181" s="8">
        <v>6</v>
      </c>
      <c r="S181" s="8">
        <v>6</v>
      </c>
      <c r="T181" s="8">
        <v>3</v>
      </c>
      <c r="U181" s="8">
        <v>5</v>
      </c>
      <c r="V181" s="8">
        <v>12</v>
      </c>
      <c r="W181" s="8">
        <v>24</v>
      </c>
      <c r="X181" s="8">
        <v>10</v>
      </c>
      <c r="Y181" s="8">
        <v>25</v>
      </c>
      <c r="Z181" s="8">
        <v>15</v>
      </c>
      <c r="AA181" s="8"/>
      <c r="AB181" s="8" t="s">
        <v>350</v>
      </c>
      <c r="AC181" s="8">
        <v>1</v>
      </c>
      <c r="AD181" s="8">
        <v>16</v>
      </c>
      <c r="AE181" s="8">
        <v>1</v>
      </c>
      <c r="AF181" s="8"/>
      <c r="AG181" s="8"/>
      <c r="AH181" s="8">
        <v>1</v>
      </c>
      <c r="AI181" s="8">
        <v>1</v>
      </c>
      <c r="AJ181" s="8">
        <v>21</v>
      </c>
      <c r="AK181" s="8"/>
      <c r="AL181" s="8"/>
      <c r="AM181" s="8">
        <v>2</v>
      </c>
      <c r="AN181" s="8">
        <v>9</v>
      </c>
      <c r="AO181" s="8"/>
      <c r="AP181" s="8">
        <v>3</v>
      </c>
      <c r="AQ181" s="8"/>
      <c r="AR181" s="8"/>
      <c r="AS181" s="8"/>
      <c r="AT181" s="8"/>
      <c r="AU181" s="8"/>
      <c r="AV181" s="8"/>
      <c r="AW181" s="8" t="s">
        <v>350</v>
      </c>
      <c r="AX181" s="8">
        <v>2</v>
      </c>
      <c r="AY181" s="8">
        <v>2</v>
      </c>
      <c r="AZ181" s="8"/>
      <c r="BA181" s="8"/>
      <c r="BB181" s="8"/>
      <c r="BC181" s="8" t="s">
        <v>55</v>
      </c>
      <c r="BD181" s="8">
        <v>2</v>
      </c>
      <c r="BE181" s="8">
        <v>1</v>
      </c>
      <c r="BF181" s="8"/>
      <c r="BG181" s="8"/>
      <c r="BH181" s="30" t="s">
        <v>55</v>
      </c>
      <c r="BI181" s="8">
        <v>3</v>
      </c>
      <c r="BJ181" s="8">
        <v>5</v>
      </c>
      <c r="BK181" s="8">
        <v>8</v>
      </c>
      <c r="BL181" s="8">
        <v>1</v>
      </c>
      <c r="BM181" s="8"/>
      <c r="BN181" s="8">
        <v>1</v>
      </c>
      <c r="BO181" s="8"/>
      <c r="BP181" s="82" t="s">
        <v>272</v>
      </c>
      <c r="BQ181" s="8"/>
      <c r="BR181" s="8">
        <v>1</v>
      </c>
      <c r="BS181" s="8">
        <v>1</v>
      </c>
      <c r="BT181" s="8">
        <v>1</v>
      </c>
      <c r="BU181" s="8"/>
      <c r="BW181" s="8">
        <f>SUM(B181:BT181)</f>
        <v>358</v>
      </c>
      <c r="BX181" s="8">
        <f>COUNT(B181:BT181)</f>
        <v>39</v>
      </c>
      <c r="BY181" s="8">
        <f>COUNTIF(B181:BT181,"CW")+COUNTIF(B181:BT181,"CP")+COUNTIF(B181:BT181,"X")</f>
        <v>6</v>
      </c>
      <c r="BZ181" s="8">
        <f>COUNT(B181:BT181)+COUNTIF(B181:BT181,"CW")+COUNTIF(B181:BT181,"CP")+COUNTIF(B181:BT181,"X")</f>
        <v>45</v>
      </c>
      <c r="CA181" s="52" t="str">
        <f t="shared" si="21"/>
        <v xml:space="preserve"> </v>
      </c>
      <c r="CB181" s="5"/>
      <c r="CC181" s="5"/>
      <c r="CD181" s="16">
        <f>MAX(B181:AW181)</f>
        <v>76</v>
      </c>
      <c r="CE181" s="1">
        <f>COUNT(B181:AW181)</f>
        <v>27</v>
      </c>
      <c r="CF181" s="1">
        <f>SUM(B181:AW181)</f>
        <v>330</v>
      </c>
      <c r="CG181" s="17"/>
      <c r="CH181" s="5">
        <f t="shared" si="23"/>
        <v>1</v>
      </c>
      <c r="CI181">
        <f t="shared" si="25"/>
        <v>14</v>
      </c>
      <c r="CJ181" s="17"/>
      <c r="CK181" s="18">
        <f t="shared" si="24"/>
        <v>1</v>
      </c>
    </row>
    <row r="182" spans="1:89">
      <c r="A182" s="43" t="s">
        <v>215</v>
      </c>
      <c r="B182" s="8"/>
      <c r="C182" s="8"/>
      <c r="D182" s="8"/>
      <c r="E182" s="8"/>
      <c r="F182" s="8"/>
      <c r="G182" s="8"/>
      <c r="H182" s="8">
        <v>35</v>
      </c>
      <c r="I182" s="8" t="s">
        <v>350</v>
      </c>
      <c r="J182" s="8">
        <v>7</v>
      </c>
      <c r="K182" s="8">
        <v>19</v>
      </c>
      <c r="L182" s="8" t="s">
        <v>350</v>
      </c>
      <c r="M182" s="8">
        <v>21</v>
      </c>
      <c r="N182" s="8">
        <v>41</v>
      </c>
      <c r="O182" s="8">
        <v>3</v>
      </c>
      <c r="P182" s="8">
        <v>183</v>
      </c>
      <c r="Q182" s="8">
        <v>39</v>
      </c>
      <c r="R182" s="8">
        <v>30</v>
      </c>
      <c r="S182" s="8">
        <v>18</v>
      </c>
      <c r="T182" s="8">
        <v>146</v>
      </c>
      <c r="U182" s="8">
        <v>75</v>
      </c>
      <c r="V182" s="8">
        <v>164</v>
      </c>
      <c r="W182" s="8">
        <v>48</v>
      </c>
      <c r="X182" s="8">
        <v>5</v>
      </c>
      <c r="Y182" s="8">
        <v>42</v>
      </c>
      <c r="Z182" s="8">
        <v>26</v>
      </c>
      <c r="AA182" s="8">
        <v>5</v>
      </c>
      <c r="AB182" s="8">
        <v>8</v>
      </c>
      <c r="AC182" s="8">
        <v>169</v>
      </c>
      <c r="AD182" s="8">
        <v>22</v>
      </c>
      <c r="AE182" s="8">
        <v>10</v>
      </c>
      <c r="AF182" s="8">
        <v>4</v>
      </c>
      <c r="AG182" s="8">
        <v>44</v>
      </c>
      <c r="AH182" s="8">
        <v>13</v>
      </c>
      <c r="AI182" s="8">
        <v>11</v>
      </c>
      <c r="AJ182" s="8">
        <v>21</v>
      </c>
      <c r="AK182" s="8">
        <v>2</v>
      </c>
      <c r="AL182" s="8">
        <v>17</v>
      </c>
      <c r="AM182" s="8">
        <v>14</v>
      </c>
      <c r="AN182" s="8">
        <v>13</v>
      </c>
      <c r="AO182" s="8"/>
      <c r="AP182" s="8">
        <v>2</v>
      </c>
      <c r="AQ182" s="8"/>
      <c r="AR182" s="8"/>
      <c r="AS182" s="8"/>
      <c r="AT182" s="8"/>
      <c r="AU182" s="8"/>
      <c r="AV182" s="8"/>
      <c r="AW182" s="43"/>
      <c r="AX182" s="8"/>
      <c r="AY182" s="8"/>
      <c r="AZ182" s="8"/>
      <c r="BA182" s="8"/>
      <c r="BB182" s="8" t="s">
        <v>55</v>
      </c>
      <c r="BC182" s="8"/>
      <c r="BD182" s="8"/>
      <c r="BE182" s="8"/>
      <c r="BF182" s="8"/>
      <c r="BG182" s="8"/>
      <c r="BH182" s="8">
        <v>1</v>
      </c>
      <c r="BI182" s="8"/>
      <c r="BJ182" s="30"/>
      <c r="BK182" s="8"/>
      <c r="BL182" s="8"/>
      <c r="BM182" s="8"/>
      <c r="BN182" s="8"/>
      <c r="BO182" s="8"/>
      <c r="BP182" s="8"/>
      <c r="BQ182" s="8"/>
      <c r="BR182" s="8"/>
      <c r="BS182" s="8"/>
      <c r="BT182" s="8"/>
      <c r="BU182" s="43"/>
      <c r="BW182" s="8">
        <f>SUM(B182:BT182)</f>
        <v>1258</v>
      </c>
      <c r="BX182" s="8">
        <f>COUNT(B182:BT182)</f>
        <v>33</v>
      </c>
      <c r="BY182" s="8">
        <f>COUNTIF(B182:BT182,"CW")+COUNTIF(B182:BT182,"CP")+COUNTIF(B182:BT182,"X")</f>
        <v>3</v>
      </c>
      <c r="BZ182" s="8">
        <f>COUNT(B182:BT182)+COUNTIF(B182:BT182,"CW")+COUNTIF(B182:BT182,"CP")+COUNTIF(B182:BT182,"X")</f>
        <v>36</v>
      </c>
      <c r="CA182" s="52" t="str">
        <f t="shared" si="21"/>
        <v xml:space="preserve"> </v>
      </c>
      <c r="CB182" s="5"/>
      <c r="CD182" s="16">
        <f>MAX(B182:AW182)</f>
        <v>183</v>
      </c>
      <c r="CE182" s="1">
        <f>COUNT(B182:AW182)</f>
        <v>32</v>
      </c>
      <c r="CF182" s="1">
        <f>SUM(B182:AW182)</f>
        <v>1257</v>
      </c>
      <c r="CG182" s="17"/>
      <c r="CH182" s="5">
        <f t="shared" si="23"/>
        <v>1</v>
      </c>
      <c r="CI182">
        <f t="shared" si="25"/>
        <v>29</v>
      </c>
      <c r="CJ182" s="17"/>
      <c r="CK182" s="18">
        <f t="shared" si="24"/>
        <v>1</v>
      </c>
    </row>
    <row r="183" spans="1:89">
      <c r="A183" s="43" t="s">
        <v>284</v>
      </c>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Q183" s="8"/>
      <c r="AR183" s="8"/>
      <c r="AS183" s="8"/>
      <c r="AT183" s="8"/>
      <c r="AU183" s="8"/>
      <c r="AV183" s="8"/>
      <c r="AW183" s="8"/>
      <c r="AX183" s="8"/>
      <c r="AY183" s="8"/>
      <c r="AZ183" s="8">
        <v>1</v>
      </c>
      <c r="BA183" s="8"/>
      <c r="BB183" s="8"/>
      <c r="BC183" s="43"/>
      <c r="BD183" s="43"/>
      <c r="BE183" s="43"/>
      <c r="BF183" s="43"/>
      <c r="BG183" s="43"/>
      <c r="BH183" s="43"/>
      <c r="BI183" s="43"/>
      <c r="BJ183" s="43"/>
      <c r="BK183" s="43"/>
      <c r="BL183" s="43"/>
      <c r="BM183" s="8"/>
      <c r="BN183" s="8"/>
      <c r="BO183" s="8"/>
      <c r="BP183" s="8"/>
      <c r="BQ183" s="8"/>
      <c r="BR183" s="8"/>
      <c r="BS183" s="8"/>
      <c r="BT183" s="8"/>
      <c r="BU183" s="8"/>
      <c r="BW183" s="8">
        <f>SUM(B183:BT183)</f>
        <v>1</v>
      </c>
      <c r="BX183" s="8">
        <f>COUNT(B183:BT183)</f>
        <v>1</v>
      </c>
      <c r="BY183" s="8">
        <f>COUNTIF(B183:BT183,"CW")+COUNTIF(B183:BT183,"CP")+COUNTIF(B183:BT183,"X")</f>
        <v>0</v>
      </c>
      <c r="BZ183" s="8">
        <f>COUNT(B183:BT183)+COUNTIF(B183:BT183,"CW")+COUNTIF(B183:BT183,"CP")+COUNTIF(B183:BT183,"X")</f>
        <v>1</v>
      </c>
      <c r="CA183" s="52" t="str">
        <f t="shared" si="21"/>
        <v xml:space="preserve"> </v>
      </c>
      <c r="CB183" s="5"/>
      <c r="CC183" s="5"/>
      <c r="CD183" s="16"/>
      <c r="CG183" s="17"/>
      <c r="CH183" s="5"/>
      <c r="CJ183" s="17"/>
      <c r="CK183" s="18"/>
    </row>
    <row r="184" spans="1:89">
      <c r="A184" s="43" t="s">
        <v>241</v>
      </c>
      <c r="B184" s="8"/>
      <c r="C184" s="8"/>
      <c r="D184" s="8"/>
      <c r="E184" s="8"/>
      <c r="F184" s="8"/>
      <c r="G184" s="8"/>
      <c r="H184" s="8"/>
      <c r="I184" s="8"/>
      <c r="J184" s="8">
        <v>1</v>
      </c>
      <c r="K184" s="8" t="s">
        <v>350</v>
      </c>
      <c r="L184" s="8" t="s">
        <v>350</v>
      </c>
      <c r="M184" s="8"/>
      <c r="N184" s="8"/>
      <c r="O184" s="8"/>
      <c r="P184" s="8">
        <v>2</v>
      </c>
      <c r="Q184" s="8">
        <v>1</v>
      </c>
      <c r="R184" s="8"/>
      <c r="S184" s="8"/>
      <c r="T184" s="8"/>
      <c r="U184" s="8" t="s">
        <v>350</v>
      </c>
      <c r="V184" s="8"/>
      <c r="W184" s="8"/>
      <c r="X184" s="8"/>
      <c r="Y184" s="8"/>
      <c r="Z184" s="8"/>
      <c r="AA184" s="8"/>
      <c r="AB184" s="8"/>
      <c r="AC184" s="8"/>
      <c r="AD184" s="8"/>
      <c r="AE184" s="8"/>
      <c r="AF184" s="8"/>
      <c r="AG184" s="8" t="s">
        <v>350</v>
      </c>
      <c r="AH184" s="8"/>
      <c r="AI184" s="8">
        <v>1</v>
      </c>
      <c r="AJ184" s="8"/>
      <c r="AK184" s="8"/>
      <c r="AL184" s="8"/>
      <c r="AM184" s="8">
        <v>1</v>
      </c>
      <c r="AN184" s="8"/>
      <c r="AO184" s="8" t="s">
        <v>350</v>
      </c>
      <c r="AP184" s="8">
        <v>1</v>
      </c>
      <c r="AQ184" s="8"/>
      <c r="AR184" s="8"/>
      <c r="AS184" s="8"/>
      <c r="AT184" s="8"/>
      <c r="AU184" s="8">
        <v>1</v>
      </c>
      <c r="AV184" s="8">
        <v>1</v>
      </c>
      <c r="AW184" s="43"/>
      <c r="AX184" s="8">
        <v>2</v>
      </c>
      <c r="AY184" s="8" t="s">
        <v>55</v>
      </c>
      <c r="AZ184" s="8">
        <v>1</v>
      </c>
      <c r="BA184" s="8"/>
      <c r="BB184" s="8" t="s">
        <v>55</v>
      </c>
      <c r="BC184" s="8" t="s">
        <v>55</v>
      </c>
      <c r="BD184" s="30" t="s">
        <v>55</v>
      </c>
      <c r="BE184" s="8">
        <v>1</v>
      </c>
      <c r="BF184" s="8"/>
      <c r="BG184" s="30" t="s">
        <v>55</v>
      </c>
      <c r="BH184" s="8">
        <v>1</v>
      </c>
      <c r="BI184" s="8"/>
      <c r="BJ184" s="8"/>
      <c r="BK184" s="8"/>
      <c r="BL184" s="8"/>
      <c r="BM184" s="8"/>
      <c r="BN184" s="8"/>
      <c r="BO184" s="8"/>
      <c r="BP184" s="8"/>
      <c r="BQ184" s="8"/>
      <c r="BR184" s="8">
        <v>3</v>
      </c>
      <c r="BS184" s="8"/>
      <c r="BT184" s="8"/>
      <c r="BU184" s="43"/>
      <c r="BW184" s="8">
        <f>SUM(B184:BT184)</f>
        <v>17</v>
      </c>
      <c r="BX184" s="8">
        <f>COUNT(B184:BT184)</f>
        <v>13</v>
      </c>
      <c r="BY184" s="8">
        <f>COUNTIF(B184:BT184,"CW")+COUNTIF(B184:BT184,"CP")+COUNTIF(B184:BT184,"X")</f>
        <v>10</v>
      </c>
      <c r="BZ184" s="8">
        <f>COUNT(B184:BT184)+COUNTIF(B184:BT184,"CW")+COUNTIF(B184:BT184,"CP")+COUNTIF(B184:BT184,"X")</f>
        <v>23</v>
      </c>
      <c r="CA184" s="52" t="str">
        <f t="shared" si="21"/>
        <v xml:space="preserve"> </v>
      </c>
      <c r="CB184" s="5"/>
      <c r="CD184" s="16">
        <f>MAX(B184:AW184)</f>
        <v>2</v>
      </c>
      <c r="CE184" s="1">
        <f>COUNT(B184:AW184)</f>
        <v>8</v>
      </c>
      <c r="CF184" s="1">
        <f>SUM(B184:AW184)</f>
        <v>9</v>
      </c>
      <c r="CG184" s="17"/>
      <c r="CH184" s="5">
        <f t="shared" si="23"/>
        <v>1</v>
      </c>
      <c r="CI184">
        <f t="shared" ref="CI184:CI196" si="26">SUM(AM184:AV184)</f>
        <v>4</v>
      </c>
      <c r="CJ184" s="17"/>
      <c r="CK184" s="18">
        <f t="shared" si="24"/>
        <v>1</v>
      </c>
    </row>
    <row r="185" spans="1:89">
      <c r="A185" s="43" t="s">
        <v>85</v>
      </c>
      <c r="B185" s="8">
        <v>12</v>
      </c>
      <c r="C185" s="8"/>
      <c r="D185" s="8"/>
      <c r="E185" s="8"/>
      <c r="F185" s="8">
        <v>13</v>
      </c>
      <c r="G185" s="8"/>
      <c r="H185" s="8"/>
      <c r="I185" s="8"/>
      <c r="J185" s="8">
        <v>63</v>
      </c>
      <c r="K185" s="8">
        <v>1</v>
      </c>
      <c r="L185" s="8">
        <v>8</v>
      </c>
      <c r="M185" s="8">
        <v>20</v>
      </c>
      <c r="N185" s="8">
        <v>22</v>
      </c>
      <c r="O185" s="8">
        <v>7</v>
      </c>
      <c r="P185" s="8">
        <v>14</v>
      </c>
      <c r="Q185" s="8">
        <v>95</v>
      </c>
      <c r="R185" s="8">
        <v>15</v>
      </c>
      <c r="S185" s="8"/>
      <c r="T185" s="8">
        <v>66</v>
      </c>
      <c r="U185" s="8">
        <v>53</v>
      </c>
      <c r="V185" s="8"/>
      <c r="W185" s="8">
        <v>16</v>
      </c>
      <c r="X185" s="8">
        <v>28</v>
      </c>
      <c r="Y185" s="8">
        <v>9</v>
      </c>
      <c r="Z185" s="8">
        <v>7</v>
      </c>
      <c r="AA185" s="8">
        <v>8</v>
      </c>
      <c r="AB185" s="8"/>
      <c r="AC185" s="8">
        <v>93</v>
      </c>
      <c r="AD185" s="8">
        <v>54</v>
      </c>
      <c r="AE185" s="8"/>
      <c r="AF185" s="8">
        <v>2</v>
      </c>
      <c r="AG185" s="8"/>
      <c r="AH185" s="8">
        <v>70</v>
      </c>
      <c r="AI185" s="8">
        <v>24</v>
      </c>
      <c r="AJ185" s="8"/>
      <c r="AK185" s="8"/>
      <c r="AL185" s="8">
        <v>46</v>
      </c>
      <c r="AM185" s="8"/>
      <c r="AN185" s="8">
        <v>1</v>
      </c>
      <c r="AO185" s="8">
        <v>1</v>
      </c>
      <c r="AP185" s="8">
        <v>48</v>
      </c>
      <c r="AQ185" s="8"/>
      <c r="AR185" s="8">
        <v>17</v>
      </c>
      <c r="AS185" s="8"/>
      <c r="AT185" s="6">
        <v>214</v>
      </c>
      <c r="AU185" s="8">
        <v>2</v>
      </c>
      <c r="AV185" s="8"/>
      <c r="AW185" s="43"/>
      <c r="AX185" s="8">
        <v>62</v>
      </c>
      <c r="AY185" s="8"/>
      <c r="AZ185" s="8">
        <v>27</v>
      </c>
      <c r="BA185" s="8">
        <v>28</v>
      </c>
      <c r="BB185" s="8"/>
      <c r="BC185" s="8" t="s">
        <v>55</v>
      </c>
      <c r="BD185" s="8">
        <v>80</v>
      </c>
      <c r="BE185" s="8">
        <v>1</v>
      </c>
      <c r="BF185" s="8"/>
      <c r="BG185" s="8"/>
      <c r="BH185" s="8"/>
      <c r="BI185" s="8">
        <v>38</v>
      </c>
      <c r="BJ185" s="8"/>
      <c r="BK185" s="30" t="s">
        <v>55</v>
      </c>
      <c r="BL185" s="8"/>
      <c r="BM185" s="8">
        <v>10</v>
      </c>
      <c r="BN185" s="8"/>
      <c r="BO185" s="8">
        <v>18</v>
      </c>
      <c r="BP185" s="8"/>
      <c r="BQ185" s="8">
        <v>15</v>
      </c>
      <c r="BR185" s="8">
        <v>4</v>
      </c>
      <c r="BS185" s="8">
        <v>79</v>
      </c>
      <c r="BT185" s="8"/>
      <c r="BU185" s="43"/>
      <c r="BW185" s="8">
        <f>SUM(B185:BT185)</f>
        <v>1391</v>
      </c>
      <c r="BX185" s="8">
        <f>COUNT(B185:BT185)</f>
        <v>41</v>
      </c>
      <c r="BY185" s="8">
        <f>COUNTIF(B185:BT185,"CW")+COUNTIF(B185:BT185,"CP")+COUNTIF(B185:BT185,"X")</f>
        <v>2</v>
      </c>
      <c r="BZ185" s="8">
        <f>COUNT(B185:BT185)+COUNTIF(B185:BT185,"CW")+COUNTIF(B185:BT185,"CP")+COUNTIF(B185:BT185,"X")</f>
        <v>43</v>
      </c>
      <c r="CA185" s="52" t="str">
        <f t="shared" si="21"/>
        <v xml:space="preserve"> </v>
      </c>
      <c r="CB185" s="5"/>
      <c r="CD185" s="16">
        <f>MAX(B185:AW185)</f>
        <v>214</v>
      </c>
      <c r="CE185" s="1">
        <f>COUNT(B185:AW185)</f>
        <v>30</v>
      </c>
      <c r="CF185" s="1">
        <f>SUM(B185:AW185)</f>
        <v>1029</v>
      </c>
      <c r="CG185" s="17"/>
      <c r="CH185" s="5">
        <f t="shared" si="23"/>
        <v>1</v>
      </c>
      <c r="CI185">
        <f t="shared" si="26"/>
        <v>283</v>
      </c>
      <c r="CJ185" s="17"/>
      <c r="CK185" s="18">
        <f t="shared" si="24"/>
        <v>1</v>
      </c>
    </row>
    <row r="186" spans="1:89">
      <c r="A186" s="43" t="s">
        <v>86</v>
      </c>
      <c r="B186" s="8"/>
      <c r="C186" s="8"/>
      <c r="D186" s="8"/>
      <c r="E186" s="8"/>
      <c r="F186" s="8"/>
      <c r="G186" s="8"/>
      <c r="H186" s="8"/>
      <c r="I186" s="8"/>
      <c r="J186" s="8"/>
      <c r="K186" s="8"/>
      <c r="L186" s="8"/>
      <c r="M186" s="8">
        <v>8</v>
      </c>
      <c r="N186" s="8">
        <v>7</v>
      </c>
      <c r="O186" s="8"/>
      <c r="P186" s="8">
        <v>4</v>
      </c>
      <c r="Q186" s="8">
        <v>3</v>
      </c>
      <c r="R186" s="8"/>
      <c r="S186" s="8" t="s">
        <v>350</v>
      </c>
      <c r="T186" s="8">
        <v>4</v>
      </c>
      <c r="U186" s="8">
        <v>4</v>
      </c>
      <c r="V186" s="8"/>
      <c r="W186" s="8"/>
      <c r="X186" s="8"/>
      <c r="Y186" s="8">
        <v>4</v>
      </c>
      <c r="Z186" s="8">
        <v>1</v>
      </c>
      <c r="AA186" s="8" t="s">
        <v>350</v>
      </c>
      <c r="AB186" s="8"/>
      <c r="AC186" s="8">
        <v>5</v>
      </c>
      <c r="AD186" s="8"/>
      <c r="AE186" s="8"/>
      <c r="AF186" s="8"/>
      <c r="AG186" s="8">
        <v>1</v>
      </c>
      <c r="AH186" s="8"/>
      <c r="AI186" s="8">
        <v>2</v>
      </c>
      <c r="AJ186" s="8"/>
      <c r="AK186" s="8"/>
      <c r="AL186" s="8"/>
      <c r="AM186" s="8">
        <v>3</v>
      </c>
      <c r="AN186" s="8">
        <v>5</v>
      </c>
      <c r="AO186" s="8">
        <v>14</v>
      </c>
      <c r="AP186" s="8">
        <v>2</v>
      </c>
      <c r="AQ186" s="8">
        <v>17</v>
      </c>
      <c r="AR186" s="8">
        <v>3</v>
      </c>
      <c r="AS186" s="8"/>
      <c r="AT186" s="55">
        <v>42</v>
      </c>
      <c r="AU186" s="8"/>
      <c r="AV186" s="8">
        <v>16</v>
      </c>
      <c r="AW186" s="8">
        <v>36</v>
      </c>
      <c r="AX186" s="8">
        <v>29</v>
      </c>
      <c r="AY186" s="8">
        <v>23</v>
      </c>
      <c r="AZ186" s="8">
        <v>12</v>
      </c>
      <c r="BA186" s="8">
        <v>84</v>
      </c>
      <c r="BB186" s="8">
        <v>3</v>
      </c>
      <c r="BC186" s="8"/>
      <c r="BD186" s="8">
        <v>3</v>
      </c>
      <c r="BE186" s="8">
        <v>7</v>
      </c>
      <c r="BF186" s="8">
        <v>1</v>
      </c>
      <c r="BG186" s="8">
        <v>2</v>
      </c>
      <c r="BH186" s="8">
        <v>23</v>
      </c>
      <c r="BI186" s="8">
        <v>1</v>
      </c>
      <c r="BJ186" s="8">
        <v>4</v>
      </c>
      <c r="BK186" s="8">
        <v>2</v>
      </c>
      <c r="BL186" s="8"/>
      <c r="BM186" s="8">
        <v>236</v>
      </c>
      <c r="BN186" s="8">
        <v>3</v>
      </c>
      <c r="BO186" s="8">
        <v>8</v>
      </c>
      <c r="BP186" s="8">
        <v>18</v>
      </c>
      <c r="BQ186" s="8">
        <v>25</v>
      </c>
      <c r="BR186" s="8">
        <v>1</v>
      </c>
      <c r="BS186" s="8"/>
      <c r="BT186" s="8"/>
      <c r="BU186" s="8"/>
      <c r="BW186" s="8">
        <f>SUM(B186:BT186)</f>
        <v>666</v>
      </c>
      <c r="BX186" s="8">
        <f>COUNT(B186:BT186)</f>
        <v>39</v>
      </c>
      <c r="BY186" s="8">
        <f>COUNTIF(B186:BT186,"CW")+COUNTIF(B186:BT186,"CP")+COUNTIF(B186:BT186,"X")</f>
        <v>2</v>
      </c>
      <c r="BZ186" s="8">
        <f>COUNT(B186:BT186)+COUNTIF(B186:BT186,"CW")+COUNTIF(B186:BT186,"CP")+COUNTIF(B186:BT186,"X")</f>
        <v>41</v>
      </c>
      <c r="CA186" s="52" t="str">
        <f t="shared" si="21"/>
        <v xml:space="preserve"> </v>
      </c>
      <c r="CB186" s="5"/>
      <c r="CC186" s="5"/>
      <c r="CD186" s="16">
        <f>MAX(B186:AW186)</f>
        <v>42</v>
      </c>
      <c r="CE186" s="1">
        <f>COUNT(B186:AW186)</f>
        <v>20</v>
      </c>
      <c r="CF186" s="1">
        <f>SUM(B186:AW186)</f>
        <v>181</v>
      </c>
      <c r="CG186" s="17"/>
      <c r="CH186" s="5">
        <f t="shared" si="23"/>
        <v>1</v>
      </c>
      <c r="CI186">
        <f t="shared" si="26"/>
        <v>102</v>
      </c>
      <c r="CJ186" s="17"/>
      <c r="CK186" s="18">
        <f t="shared" si="24"/>
        <v>1</v>
      </c>
    </row>
    <row r="187" spans="1:89">
      <c r="A187" s="43" t="s">
        <v>87</v>
      </c>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v>7</v>
      </c>
      <c r="AM187" s="8"/>
      <c r="AN187" s="6">
        <v>10</v>
      </c>
      <c r="AO187" s="8">
        <v>83</v>
      </c>
      <c r="AP187" s="8">
        <v>61</v>
      </c>
      <c r="AQ187" s="8">
        <v>87</v>
      </c>
      <c r="AR187" s="8">
        <v>19</v>
      </c>
      <c r="AS187" s="8">
        <v>115</v>
      </c>
      <c r="AT187" s="8">
        <v>30</v>
      </c>
      <c r="AU187" s="8">
        <v>61</v>
      </c>
      <c r="AV187" s="8">
        <v>70</v>
      </c>
      <c r="AW187" s="8">
        <v>124</v>
      </c>
      <c r="AX187" s="8">
        <v>131</v>
      </c>
      <c r="AY187" s="8">
        <v>41</v>
      </c>
      <c r="AZ187" s="8">
        <v>102</v>
      </c>
      <c r="BA187" s="8">
        <v>59</v>
      </c>
      <c r="BB187" s="8">
        <v>56</v>
      </c>
      <c r="BC187" s="8">
        <v>11</v>
      </c>
      <c r="BD187" s="8">
        <v>1</v>
      </c>
      <c r="BE187" s="8">
        <v>13</v>
      </c>
      <c r="BF187" s="8"/>
      <c r="BG187" s="8"/>
      <c r="BH187" s="8">
        <v>5</v>
      </c>
      <c r="BI187" s="8">
        <v>16</v>
      </c>
      <c r="BJ187" s="8">
        <v>2</v>
      </c>
      <c r="BK187" s="8">
        <v>7</v>
      </c>
      <c r="BL187" s="8">
        <v>2</v>
      </c>
      <c r="BM187" s="8">
        <v>14</v>
      </c>
      <c r="BN187" s="82" t="s">
        <v>55</v>
      </c>
      <c r="BO187" s="82" t="s">
        <v>272</v>
      </c>
      <c r="BP187" s="8"/>
      <c r="BQ187" s="8">
        <v>1</v>
      </c>
      <c r="BR187" s="8">
        <v>3</v>
      </c>
      <c r="BS187" s="8">
        <v>2</v>
      </c>
      <c r="BT187" s="8">
        <v>6</v>
      </c>
      <c r="BU187" s="8"/>
      <c r="BW187" s="8">
        <f>SUM(B187:BT187)</f>
        <v>1139</v>
      </c>
      <c r="BX187" s="8">
        <f>COUNT(B187:BT187)</f>
        <v>29</v>
      </c>
      <c r="BY187" s="8">
        <f>COUNTIF(B187:BT187,"CW")+COUNTIF(B187:BT187,"CP")+COUNTIF(B187:BT187,"X")</f>
        <v>2</v>
      </c>
      <c r="BZ187" s="8">
        <f>COUNT(B187:BT187)+COUNTIF(B187:BT187,"CW")+COUNTIF(B187:BT187,"CP")+COUNTIF(B187:BT187,"X")</f>
        <v>31</v>
      </c>
      <c r="CA187" s="52" t="str">
        <f t="shared" si="21"/>
        <v xml:space="preserve"> </v>
      </c>
      <c r="CB187" s="5"/>
      <c r="CC187" s="5"/>
      <c r="CD187" s="16">
        <f>MAX(B187:AW187)</f>
        <v>124</v>
      </c>
      <c r="CE187" s="1">
        <f>COUNT(B187:AW187)</f>
        <v>11</v>
      </c>
      <c r="CF187" s="1">
        <f>SUM(B187:AW187)</f>
        <v>667</v>
      </c>
      <c r="CG187" s="17"/>
      <c r="CH187" s="5">
        <f t="shared" si="23"/>
        <v>1</v>
      </c>
      <c r="CI187">
        <f t="shared" si="26"/>
        <v>536</v>
      </c>
      <c r="CJ187" s="17"/>
      <c r="CK187" s="18">
        <f t="shared" si="24"/>
        <v>1</v>
      </c>
    </row>
    <row r="188" spans="1:89">
      <c r="A188" s="43" t="s">
        <v>88</v>
      </c>
      <c r="B188" s="8"/>
      <c r="C188" s="8"/>
      <c r="D188" s="8"/>
      <c r="E188" s="8"/>
      <c r="F188" s="8"/>
      <c r="G188" s="8"/>
      <c r="H188" s="8"/>
      <c r="I188" s="8"/>
      <c r="J188" s="8"/>
      <c r="K188" s="8"/>
      <c r="L188" s="8"/>
      <c r="M188" s="8"/>
      <c r="N188" s="8"/>
      <c r="O188" s="8">
        <v>1</v>
      </c>
      <c r="P188" s="8"/>
      <c r="Q188" s="8"/>
      <c r="R188" s="8" t="s">
        <v>350</v>
      </c>
      <c r="S188" s="8"/>
      <c r="T188" s="8"/>
      <c r="U188" s="8">
        <v>3</v>
      </c>
      <c r="V188" s="8"/>
      <c r="W188" s="8"/>
      <c r="X188" s="8">
        <v>12</v>
      </c>
      <c r="Y188" s="8"/>
      <c r="Z188" s="8"/>
      <c r="AA188" s="8"/>
      <c r="AB188" s="8"/>
      <c r="AC188" s="8">
        <v>8</v>
      </c>
      <c r="AD188" s="8"/>
      <c r="AE188" s="8"/>
      <c r="AF188" s="8"/>
      <c r="AG188" s="8"/>
      <c r="AH188" s="8"/>
      <c r="AI188" s="8"/>
      <c r="AJ188" s="8"/>
      <c r="AK188" s="8"/>
      <c r="AL188" s="8"/>
      <c r="AM188" s="8"/>
      <c r="AN188" s="8"/>
      <c r="AO188" s="8"/>
      <c r="AQ188" s="8"/>
      <c r="AR188" s="8"/>
      <c r="AS188" s="8"/>
      <c r="AT188" s="8"/>
      <c r="AU188" s="8">
        <v>2</v>
      </c>
      <c r="AV188" s="8"/>
      <c r="AW188" s="43"/>
      <c r="AX188" s="8"/>
      <c r="AY188" s="8">
        <v>6</v>
      </c>
      <c r="AZ188" s="8"/>
      <c r="BA188" s="8"/>
      <c r="BB188" s="8"/>
      <c r="BC188" s="8">
        <v>3</v>
      </c>
      <c r="BD188" s="8"/>
      <c r="BE188" s="8">
        <v>4</v>
      </c>
      <c r="BF188" s="8"/>
      <c r="BG188" s="8">
        <v>9</v>
      </c>
      <c r="BH188" s="8"/>
      <c r="BI188" s="8">
        <v>60</v>
      </c>
      <c r="BJ188" s="8"/>
      <c r="BK188" s="8"/>
      <c r="BL188" s="8"/>
      <c r="BM188" s="8"/>
      <c r="BN188" s="8"/>
      <c r="BO188" s="8">
        <v>31</v>
      </c>
      <c r="BP188" s="8">
        <v>3</v>
      </c>
      <c r="BQ188" s="8"/>
      <c r="BR188" s="8"/>
      <c r="BS188" s="8"/>
      <c r="BT188" s="8"/>
      <c r="BU188" s="43"/>
      <c r="BW188" s="8">
        <f>SUM(B188:BT188)</f>
        <v>142</v>
      </c>
      <c r="BX188" s="8">
        <f>COUNT(B188:BT188)</f>
        <v>12</v>
      </c>
      <c r="BY188" s="8">
        <f>COUNTIF(B188:BT188,"CW")+COUNTIF(B188:BT188,"CP")+COUNTIF(B188:BT188,"X")</f>
        <v>1</v>
      </c>
      <c r="BZ188" s="8">
        <f>COUNT(B188:BT188)+COUNTIF(B188:BT188,"CW")+COUNTIF(B188:BT188,"CP")+COUNTIF(B188:BT188,"X")</f>
        <v>13</v>
      </c>
      <c r="CA188" s="52" t="str">
        <f t="shared" si="21"/>
        <v xml:space="preserve"> </v>
      </c>
      <c r="CB188" s="5"/>
      <c r="CD188" s="16">
        <f>MAX(B188:AW188)</f>
        <v>12</v>
      </c>
      <c r="CE188" s="1">
        <f>COUNT(B188:AW188)</f>
        <v>5</v>
      </c>
      <c r="CF188" s="1">
        <f>SUM(B188:AW188)</f>
        <v>26</v>
      </c>
      <c r="CG188" s="17"/>
      <c r="CH188" s="5">
        <f t="shared" si="23"/>
        <v>1</v>
      </c>
      <c r="CI188">
        <f t="shared" si="26"/>
        <v>2</v>
      </c>
      <c r="CJ188" s="17"/>
      <c r="CK188" s="18">
        <f t="shared" si="24"/>
        <v>1</v>
      </c>
    </row>
    <row r="189" spans="1:89">
      <c r="A189" s="43" t="s">
        <v>216</v>
      </c>
      <c r="B189" s="8"/>
      <c r="C189" s="8"/>
      <c r="D189" s="8"/>
      <c r="E189" s="8"/>
      <c r="F189" s="8"/>
      <c r="G189" s="8" t="s">
        <v>350</v>
      </c>
      <c r="H189" s="8"/>
      <c r="I189" s="8"/>
      <c r="J189" s="8"/>
      <c r="K189" s="8"/>
      <c r="L189" s="8"/>
      <c r="M189" s="8"/>
      <c r="N189" s="8">
        <v>9</v>
      </c>
      <c r="O189" s="8">
        <v>7</v>
      </c>
      <c r="P189" s="8">
        <v>6</v>
      </c>
      <c r="Q189" s="8"/>
      <c r="R189" s="8" t="s">
        <v>350</v>
      </c>
      <c r="S189" s="8"/>
      <c r="T189" s="8" t="s">
        <v>350</v>
      </c>
      <c r="U189" s="8"/>
      <c r="V189" s="8"/>
      <c r="W189" s="8"/>
      <c r="X189" s="8">
        <v>5</v>
      </c>
      <c r="Y189" s="8"/>
      <c r="Z189" s="8">
        <v>1</v>
      </c>
      <c r="AA189" s="8"/>
      <c r="AB189" s="8" t="s">
        <v>53</v>
      </c>
      <c r="AC189" s="8">
        <v>13</v>
      </c>
      <c r="AD189" s="8"/>
      <c r="AE189" s="8"/>
      <c r="AF189" s="8"/>
      <c r="AG189" s="8">
        <v>6</v>
      </c>
      <c r="AH189" s="8">
        <v>5</v>
      </c>
      <c r="AI189" s="8"/>
      <c r="AJ189" s="8">
        <v>23</v>
      </c>
      <c r="AK189" s="8"/>
      <c r="AL189" s="8"/>
      <c r="AM189" s="8"/>
      <c r="AN189" s="8">
        <v>14</v>
      </c>
      <c r="AO189" s="8"/>
      <c r="AP189" s="8">
        <v>1</v>
      </c>
      <c r="AQ189" s="8">
        <v>7</v>
      </c>
      <c r="AR189" s="8">
        <v>3</v>
      </c>
      <c r="AS189" s="8">
        <v>50</v>
      </c>
      <c r="AT189" s="8">
        <v>14</v>
      </c>
      <c r="AU189" s="6">
        <v>78</v>
      </c>
      <c r="AV189" s="8">
        <v>1</v>
      </c>
      <c r="AW189" s="8">
        <v>2</v>
      </c>
      <c r="AX189" s="8">
        <v>23</v>
      </c>
      <c r="AY189" s="8">
        <v>3</v>
      </c>
      <c r="AZ189" s="8">
        <v>14</v>
      </c>
      <c r="BA189" s="8" t="s">
        <v>55</v>
      </c>
      <c r="BB189" s="8">
        <v>2</v>
      </c>
      <c r="BC189" s="8">
        <v>48</v>
      </c>
      <c r="BD189" s="8"/>
      <c r="BE189" s="8">
        <v>69</v>
      </c>
      <c r="BF189" s="8"/>
      <c r="BG189" s="8"/>
      <c r="BH189" s="8">
        <v>55</v>
      </c>
      <c r="BI189" s="8">
        <v>51</v>
      </c>
      <c r="BJ189" s="8"/>
      <c r="BK189" s="8"/>
      <c r="BL189" s="8"/>
      <c r="BM189" s="8">
        <v>35</v>
      </c>
      <c r="BN189" s="8"/>
      <c r="BO189" s="8">
        <v>6</v>
      </c>
      <c r="BP189" s="8"/>
      <c r="BQ189" s="8">
        <v>17</v>
      </c>
      <c r="BR189" s="8"/>
      <c r="BS189" s="8"/>
      <c r="BT189" s="8">
        <v>43</v>
      </c>
      <c r="BU189" s="8"/>
      <c r="BW189" s="8">
        <f>SUM(B189:BT189)</f>
        <v>611</v>
      </c>
      <c r="BX189" s="8">
        <f>COUNT(B189:BT189)</f>
        <v>30</v>
      </c>
      <c r="BY189" s="8">
        <f>COUNTIF(B189:BT189,"CW")+COUNTIF(B189:BT189,"CP")+COUNTIF(B189:BT189,"X")</f>
        <v>4</v>
      </c>
      <c r="BZ189" s="8">
        <f>COUNT(B189:BT189)+COUNTIF(B189:BT189,"CW")+COUNTIF(B189:BT189,"CP")+COUNTIF(B189:BT189,"X")</f>
        <v>34</v>
      </c>
      <c r="CA189" s="52" t="str">
        <f t="shared" si="21"/>
        <v xml:space="preserve"> </v>
      </c>
      <c r="CB189" s="5"/>
      <c r="CC189" s="5"/>
      <c r="CD189" s="16">
        <f>MAX(B189:AW189)</f>
        <v>78</v>
      </c>
      <c r="CE189" s="1">
        <f>COUNT(B189:AW189)</f>
        <v>18</v>
      </c>
      <c r="CF189" s="1">
        <f>SUM(B189:AW189)</f>
        <v>245</v>
      </c>
      <c r="CG189" s="17"/>
      <c r="CH189" s="5">
        <f t="shared" si="23"/>
        <v>1</v>
      </c>
      <c r="CI189">
        <f t="shared" si="26"/>
        <v>168</v>
      </c>
      <c r="CJ189" s="17"/>
      <c r="CK189" s="18">
        <f t="shared" si="24"/>
        <v>1</v>
      </c>
    </row>
    <row r="190" spans="1:89">
      <c r="A190" s="43" t="s">
        <v>89</v>
      </c>
      <c r="B190" s="8"/>
      <c r="C190" s="8"/>
      <c r="D190" s="8"/>
      <c r="E190" s="8"/>
      <c r="F190" s="8">
        <v>20</v>
      </c>
      <c r="G190" s="8"/>
      <c r="H190" s="8">
        <v>41</v>
      </c>
      <c r="I190" s="8"/>
      <c r="J190" s="8">
        <v>19</v>
      </c>
      <c r="K190" s="8"/>
      <c r="L190" s="8">
        <v>6</v>
      </c>
      <c r="M190" s="8"/>
      <c r="N190" s="8">
        <v>31</v>
      </c>
      <c r="O190" s="8">
        <v>13</v>
      </c>
      <c r="P190" s="8">
        <v>12</v>
      </c>
      <c r="Q190" s="8">
        <v>246</v>
      </c>
      <c r="R190" s="8">
        <v>10</v>
      </c>
      <c r="S190" s="8">
        <v>2</v>
      </c>
      <c r="T190" s="8">
        <v>143</v>
      </c>
      <c r="U190" s="8"/>
      <c r="V190" s="8">
        <v>13</v>
      </c>
      <c r="W190" s="8"/>
      <c r="X190" s="8">
        <v>24</v>
      </c>
      <c r="Y190" s="8">
        <v>4</v>
      </c>
      <c r="Z190" s="8">
        <v>225</v>
      </c>
      <c r="AA190" s="8"/>
      <c r="AB190" s="8">
        <v>1</v>
      </c>
      <c r="AC190" s="8">
        <v>3</v>
      </c>
      <c r="AD190" s="8">
        <v>221</v>
      </c>
      <c r="AE190" s="8"/>
      <c r="AF190" s="8">
        <v>19</v>
      </c>
      <c r="AG190" s="8"/>
      <c r="AH190" s="8">
        <v>54</v>
      </c>
      <c r="AI190" s="8">
        <v>165</v>
      </c>
      <c r="AJ190" s="8">
        <v>52</v>
      </c>
      <c r="AK190" s="8">
        <v>2</v>
      </c>
      <c r="AL190" s="8">
        <v>85</v>
      </c>
      <c r="AM190" s="8"/>
      <c r="AN190" s="8">
        <v>16</v>
      </c>
      <c r="AO190" s="8"/>
      <c r="AP190" s="8">
        <v>130</v>
      </c>
      <c r="AQ190" s="8">
        <v>2</v>
      </c>
      <c r="AR190" s="8">
        <v>182</v>
      </c>
      <c r="AS190" s="8"/>
      <c r="AT190" s="8">
        <v>57</v>
      </c>
      <c r="AU190" s="8"/>
      <c r="AV190" s="8">
        <v>173</v>
      </c>
      <c r="AW190" s="43"/>
      <c r="AX190" s="8">
        <v>69</v>
      </c>
      <c r="AY190" s="8">
        <v>1</v>
      </c>
      <c r="AZ190" s="8">
        <v>778</v>
      </c>
      <c r="BA190" s="8">
        <v>2</v>
      </c>
      <c r="BB190" s="8">
        <v>349</v>
      </c>
      <c r="BC190" s="8"/>
      <c r="BD190" s="8">
        <v>627</v>
      </c>
      <c r="BE190" s="8">
        <v>1</v>
      </c>
      <c r="BF190" s="8"/>
      <c r="BG190" s="8">
        <v>50</v>
      </c>
      <c r="BH190" s="8"/>
      <c r="BI190" s="8">
        <v>703</v>
      </c>
      <c r="BJ190" s="8"/>
      <c r="BK190" s="30" t="s">
        <v>272</v>
      </c>
      <c r="BL190" s="8">
        <v>2</v>
      </c>
      <c r="BM190" s="8">
        <v>54</v>
      </c>
      <c r="BN190" s="8"/>
      <c r="BO190" s="8"/>
      <c r="BP190" s="8"/>
      <c r="BQ190" s="8">
        <v>60</v>
      </c>
      <c r="BR190" s="8">
        <v>6</v>
      </c>
      <c r="BS190" s="8"/>
      <c r="BT190" s="8"/>
      <c r="BU190" s="43"/>
      <c r="BW190" s="8">
        <f>SUM(B190:BT190)</f>
        <v>4673</v>
      </c>
      <c r="BX190" s="8">
        <f>COUNT(B190:BT190)</f>
        <v>43</v>
      </c>
      <c r="BY190" s="8">
        <f>COUNTIF(B190:BT190,"CW")+COUNTIF(B190:BT190,"CP")+COUNTIF(B190:BT190,"X")</f>
        <v>1</v>
      </c>
      <c r="BZ190" s="8">
        <f>COUNT(B190:BT190)+COUNTIF(B190:BT190,"CW")+COUNTIF(B190:BT190,"CP")+COUNTIF(B190:BT190,"X")</f>
        <v>44</v>
      </c>
      <c r="CA190" s="52" t="str">
        <f t="shared" si="21"/>
        <v xml:space="preserve"> </v>
      </c>
      <c r="CB190" s="5"/>
      <c r="CD190" s="16">
        <f>MAX(B190:AW190)</f>
        <v>246</v>
      </c>
      <c r="CE190" s="1">
        <f>COUNT(B190:AW190)</f>
        <v>30</v>
      </c>
      <c r="CF190" s="1">
        <f>SUM(B190:AW190)</f>
        <v>1971</v>
      </c>
      <c r="CG190" s="17"/>
      <c r="CH190" s="5">
        <f t="shared" si="23"/>
        <v>1</v>
      </c>
      <c r="CI190">
        <f t="shared" si="26"/>
        <v>560</v>
      </c>
      <c r="CJ190" s="17"/>
      <c r="CK190" s="18">
        <f t="shared" si="24"/>
        <v>1</v>
      </c>
    </row>
    <row r="191" spans="1:89">
      <c r="A191" s="43" t="s">
        <v>90</v>
      </c>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Q191" s="8"/>
      <c r="AR191" s="8"/>
      <c r="AS191" s="8"/>
      <c r="AT191" s="8"/>
      <c r="AU191" s="8"/>
      <c r="AV191" s="8"/>
      <c r="AW191" s="43"/>
      <c r="AX191" s="43"/>
      <c r="AY191" s="43"/>
      <c r="AZ191" s="43"/>
      <c r="BA191" s="43"/>
      <c r="BB191" s="43"/>
      <c r="BC191" s="8"/>
      <c r="BD191" s="8">
        <v>1</v>
      </c>
      <c r="BE191" s="8"/>
      <c r="BF191" s="8"/>
      <c r="BG191" s="8">
        <v>1</v>
      </c>
      <c r="BH191" s="8"/>
      <c r="BI191" s="8">
        <v>2</v>
      </c>
      <c r="BJ191" s="8"/>
      <c r="BK191" s="8"/>
      <c r="BL191" s="8"/>
      <c r="BM191" s="8"/>
      <c r="BN191" s="8"/>
      <c r="BO191" s="8"/>
      <c r="BP191" s="8"/>
      <c r="BQ191" s="8"/>
      <c r="BR191" s="8"/>
      <c r="BS191" s="8"/>
      <c r="BT191" s="8"/>
      <c r="BU191" s="43"/>
      <c r="BW191" s="8">
        <f>SUM(B191:BT191)</f>
        <v>4</v>
      </c>
      <c r="BX191" s="8">
        <f>COUNT(B191:BT191)</f>
        <v>3</v>
      </c>
      <c r="BY191" s="8">
        <f>COUNTIF(B191:BT191,"CW")+COUNTIF(B191:BT191,"CP")+COUNTIF(B191:BT191,"X")</f>
        <v>0</v>
      </c>
      <c r="BZ191" s="8">
        <f>COUNT(B191:BT191)+COUNTIF(B191:BT191,"CW")+COUNTIF(B191:BT191,"CP")+COUNTIF(B191:BT191,"X")</f>
        <v>3</v>
      </c>
      <c r="CA191" s="52" t="str">
        <f t="shared" si="21"/>
        <v xml:space="preserve"> </v>
      </c>
      <c r="CB191" s="5"/>
      <c r="CD191" s="16">
        <f>MAX(B191:AW191)</f>
        <v>0</v>
      </c>
      <c r="CE191" s="1">
        <f>COUNT(B191:AW191)</f>
        <v>0</v>
      </c>
      <c r="CF191" s="1">
        <f>SUM(B191:AW191)</f>
        <v>0</v>
      </c>
      <c r="CG191" s="17"/>
      <c r="CH191" s="5" t="b">
        <f t="shared" si="23"/>
        <v>0</v>
      </c>
      <c r="CI191">
        <f t="shared" si="26"/>
        <v>0</v>
      </c>
      <c r="CJ191" s="17"/>
      <c r="CK191" s="18" t="b">
        <f t="shared" si="24"/>
        <v>0</v>
      </c>
    </row>
    <row r="192" spans="1:89">
      <c r="A192" s="43" t="s">
        <v>91</v>
      </c>
      <c r="B192" s="8"/>
      <c r="C192" s="8"/>
      <c r="D192" s="8"/>
      <c r="E192" s="8"/>
      <c r="F192" s="8">
        <v>2</v>
      </c>
      <c r="G192" s="8"/>
      <c r="H192" s="8" t="s">
        <v>350</v>
      </c>
      <c r="I192" s="8"/>
      <c r="J192" s="8">
        <v>96</v>
      </c>
      <c r="K192" s="8"/>
      <c r="L192" s="8"/>
      <c r="M192" s="8">
        <v>20</v>
      </c>
      <c r="N192" s="8">
        <v>3</v>
      </c>
      <c r="O192" s="8">
        <v>10</v>
      </c>
      <c r="P192" s="8">
        <v>8</v>
      </c>
      <c r="Q192" s="8">
        <v>2</v>
      </c>
      <c r="R192" s="8">
        <v>13</v>
      </c>
      <c r="S192" s="8"/>
      <c r="T192" s="8">
        <v>5</v>
      </c>
      <c r="U192" s="8">
        <v>1</v>
      </c>
      <c r="V192" s="8">
        <v>11</v>
      </c>
      <c r="W192" s="8">
        <v>1</v>
      </c>
      <c r="X192" s="8">
        <v>3</v>
      </c>
      <c r="Y192" s="8"/>
      <c r="Z192" s="8">
        <v>3</v>
      </c>
      <c r="AA192" s="8">
        <v>2</v>
      </c>
      <c r="AB192" s="8">
        <v>3</v>
      </c>
      <c r="AC192" s="8">
        <v>9</v>
      </c>
      <c r="AD192" s="8">
        <v>43</v>
      </c>
      <c r="AE192" s="8">
        <v>6</v>
      </c>
      <c r="AF192" s="8">
        <v>24</v>
      </c>
      <c r="AG192" s="8">
        <v>40</v>
      </c>
      <c r="AH192" s="8">
        <v>1</v>
      </c>
      <c r="AI192" s="8">
        <v>108</v>
      </c>
      <c r="AJ192" s="8">
        <v>4</v>
      </c>
      <c r="AK192" s="8">
        <v>1</v>
      </c>
      <c r="AL192" s="8">
        <v>1</v>
      </c>
      <c r="AM192" s="8">
        <v>23</v>
      </c>
      <c r="AN192" s="8">
        <v>29</v>
      </c>
      <c r="AO192" s="8">
        <v>2</v>
      </c>
      <c r="AP192" s="8">
        <v>28</v>
      </c>
      <c r="AQ192" s="8">
        <v>39</v>
      </c>
      <c r="AR192" s="8">
        <v>4</v>
      </c>
      <c r="AS192" s="8">
        <v>4</v>
      </c>
      <c r="AT192" s="8">
        <v>84</v>
      </c>
      <c r="AU192" s="8"/>
      <c r="AV192" s="8">
        <v>27</v>
      </c>
      <c r="AW192" s="8">
        <v>2</v>
      </c>
      <c r="AX192" s="8">
        <v>15</v>
      </c>
      <c r="AY192" s="8"/>
      <c r="AZ192" s="8">
        <v>25</v>
      </c>
      <c r="BA192" s="8">
        <v>44</v>
      </c>
      <c r="BB192" s="8">
        <v>1</v>
      </c>
      <c r="BC192" s="8"/>
      <c r="BD192" s="8">
        <v>2</v>
      </c>
      <c r="BE192" s="8">
        <v>19</v>
      </c>
      <c r="BF192" s="8"/>
      <c r="BG192" s="8">
        <v>41</v>
      </c>
      <c r="BH192" s="8"/>
      <c r="BI192" s="8">
        <v>11</v>
      </c>
      <c r="BJ192" s="30" t="s">
        <v>55</v>
      </c>
      <c r="BK192" s="8">
        <v>1</v>
      </c>
      <c r="BL192" s="8"/>
      <c r="BM192" s="8">
        <v>131</v>
      </c>
      <c r="BN192" s="8"/>
      <c r="BO192" s="30">
        <v>69</v>
      </c>
      <c r="BP192" s="8"/>
      <c r="BQ192" s="8">
        <v>16</v>
      </c>
      <c r="BR192" s="8"/>
      <c r="BS192" s="8">
        <v>7</v>
      </c>
      <c r="BT192" s="8">
        <v>12</v>
      </c>
      <c r="BU192" s="8"/>
      <c r="BW192" s="8">
        <f>SUM(B192:BT192)</f>
        <v>1056</v>
      </c>
      <c r="BX192" s="8">
        <f>COUNT(B192:BT192)</f>
        <v>50</v>
      </c>
      <c r="BY192" s="8">
        <f>COUNTIF(B192:BT192,"CW")+COUNTIF(B192:BT192,"CP")+COUNTIF(B192:BT192,"X")</f>
        <v>2</v>
      </c>
      <c r="BZ192" s="8">
        <f>COUNT(B192:BT192)+COUNTIF(B192:BT192,"CW")+COUNTIF(B192:BT192,"CP")+COUNTIF(B192:BT192,"X")</f>
        <v>52</v>
      </c>
      <c r="CA192" s="52" t="str">
        <f t="shared" si="21"/>
        <v xml:space="preserve"> </v>
      </c>
      <c r="CB192" s="5"/>
      <c r="CC192" s="5"/>
      <c r="CD192" s="16">
        <f>MAX(B192:AW192)</f>
        <v>108</v>
      </c>
      <c r="CE192" s="1">
        <f>COUNT(B192:AW192)</f>
        <v>36</v>
      </c>
      <c r="CF192" s="1">
        <f>SUM(B192:AW192)</f>
        <v>662</v>
      </c>
      <c r="CG192" s="17"/>
      <c r="CH192" s="5">
        <f t="shared" si="23"/>
        <v>1</v>
      </c>
      <c r="CI192">
        <f t="shared" si="26"/>
        <v>240</v>
      </c>
      <c r="CJ192" s="17"/>
      <c r="CK192" s="18">
        <f t="shared" si="24"/>
        <v>1</v>
      </c>
    </row>
    <row r="193" spans="1:89">
      <c r="A193" s="43" t="s">
        <v>217</v>
      </c>
      <c r="B193" s="8"/>
      <c r="C193" s="8"/>
      <c r="D193" s="8"/>
      <c r="E193" s="8"/>
      <c r="F193" s="8"/>
      <c r="G193" s="8">
        <v>2</v>
      </c>
      <c r="H193" s="8"/>
      <c r="I193" s="8"/>
      <c r="J193" s="8">
        <v>113</v>
      </c>
      <c r="K193" s="8">
        <v>56</v>
      </c>
      <c r="L193" s="8">
        <v>2</v>
      </c>
      <c r="M193" s="8">
        <v>228</v>
      </c>
      <c r="N193" s="8">
        <v>26</v>
      </c>
      <c r="O193" s="8">
        <v>34</v>
      </c>
      <c r="P193" s="8">
        <v>11</v>
      </c>
      <c r="Q193" s="8">
        <v>5</v>
      </c>
      <c r="R193" s="8"/>
      <c r="S193" s="8">
        <v>1</v>
      </c>
      <c r="T193" s="8">
        <v>18</v>
      </c>
      <c r="U193" s="8">
        <v>5</v>
      </c>
      <c r="V193" s="8">
        <v>37</v>
      </c>
      <c r="W193" s="8">
        <v>11</v>
      </c>
      <c r="X193" s="8">
        <v>1</v>
      </c>
      <c r="Y193" s="8">
        <v>12</v>
      </c>
      <c r="Z193" s="8">
        <v>103</v>
      </c>
      <c r="AA193" s="8">
        <v>32</v>
      </c>
      <c r="AB193" s="8">
        <v>51</v>
      </c>
      <c r="AC193" s="8">
        <v>80</v>
      </c>
      <c r="AD193" s="8">
        <v>61</v>
      </c>
      <c r="AE193" s="8">
        <v>38</v>
      </c>
      <c r="AF193" s="8">
        <v>51</v>
      </c>
      <c r="AG193" s="8">
        <v>102</v>
      </c>
      <c r="AH193" s="8">
        <v>100</v>
      </c>
      <c r="AI193" s="8">
        <v>31</v>
      </c>
      <c r="AJ193" s="8">
        <v>96</v>
      </c>
      <c r="AK193" s="8">
        <v>40</v>
      </c>
      <c r="AL193" s="8">
        <v>46</v>
      </c>
      <c r="AM193" s="8">
        <v>82</v>
      </c>
      <c r="AN193" s="8">
        <v>165</v>
      </c>
      <c r="AO193" s="8">
        <v>400</v>
      </c>
      <c r="AP193" s="8">
        <v>62</v>
      </c>
      <c r="AQ193" s="8">
        <v>579</v>
      </c>
      <c r="AR193" s="8">
        <v>198</v>
      </c>
      <c r="AS193" s="8">
        <v>377</v>
      </c>
      <c r="AT193" s="8">
        <v>89</v>
      </c>
      <c r="AU193" s="8">
        <v>311</v>
      </c>
      <c r="AV193" s="8">
        <v>27</v>
      </c>
      <c r="AW193" s="8">
        <v>667</v>
      </c>
      <c r="AX193" s="8">
        <v>118</v>
      </c>
      <c r="AY193" s="8">
        <v>102</v>
      </c>
      <c r="AZ193" s="8">
        <v>295</v>
      </c>
      <c r="BA193" s="8">
        <v>374</v>
      </c>
      <c r="BB193" s="8">
        <v>173</v>
      </c>
      <c r="BC193" s="8">
        <v>588</v>
      </c>
      <c r="BD193" s="8">
        <v>99</v>
      </c>
      <c r="BE193" s="8">
        <v>1088</v>
      </c>
      <c r="BF193" s="8">
        <v>731</v>
      </c>
      <c r="BG193" s="8">
        <v>382</v>
      </c>
      <c r="BH193" s="8">
        <v>323</v>
      </c>
      <c r="BI193" s="8">
        <v>216</v>
      </c>
      <c r="BJ193" s="8">
        <v>309</v>
      </c>
      <c r="BK193" s="8">
        <v>168</v>
      </c>
      <c r="BL193" s="8">
        <v>327</v>
      </c>
      <c r="BM193" s="8">
        <v>780</v>
      </c>
      <c r="BN193" s="8">
        <v>134</v>
      </c>
      <c r="BO193" s="8">
        <v>138</v>
      </c>
      <c r="BP193" s="8">
        <v>226</v>
      </c>
      <c r="BQ193" s="8">
        <v>107</v>
      </c>
      <c r="BR193" s="8">
        <v>214</v>
      </c>
      <c r="BS193" s="8">
        <v>54</v>
      </c>
      <c r="BT193" s="8">
        <v>111</v>
      </c>
      <c r="BU193" s="8"/>
      <c r="BW193" s="8">
        <f>SUM(B193:BT193)</f>
        <v>11407</v>
      </c>
      <c r="BX193" s="8">
        <f>COUNT(B193:BT193)</f>
        <v>63</v>
      </c>
      <c r="BY193" s="8">
        <f>COUNTIF(B193:BT193,"CW")+COUNTIF(B193:BT193,"CP")+COUNTIF(B193:BT193,"X")</f>
        <v>0</v>
      </c>
      <c r="BZ193" s="8">
        <f>COUNT(B193:BT193)+COUNTIF(B193:BT193,"CW")+COUNTIF(B193:BT193,"CP")+COUNTIF(B193:BT193,"X")</f>
        <v>63</v>
      </c>
      <c r="CA193" s="52" t="str">
        <f t="shared" si="21"/>
        <v xml:space="preserve"> </v>
      </c>
      <c r="CB193" s="5"/>
      <c r="CC193" s="5"/>
      <c r="CD193" s="16">
        <f>MAX(B193:AW193)</f>
        <v>667</v>
      </c>
      <c r="CE193" s="1">
        <f>COUNT(B193:AW193)</f>
        <v>40</v>
      </c>
      <c r="CF193" s="1">
        <f>SUM(B193:AW193)</f>
        <v>4350</v>
      </c>
      <c r="CG193" s="17"/>
      <c r="CH193" s="5">
        <f t="shared" si="23"/>
        <v>1</v>
      </c>
      <c r="CI193">
        <f t="shared" si="26"/>
        <v>2290</v>
      </c>
      <c r="CJ193" s="17"/>
      <c r="CK193" s="18">
        <f t="shared" si="24"/>
        <v>1</v>
      </c>
    </row>
    <row r="194" spans="1:89">
      <c r="A194" s="43" t="s">
        <v>218</v>
      </c>
      <c r="B194" s="8"/>
      <c r="C194" s="8"/>
      <c r="D194" s="8"/>
      <c r="E194" s="8"/>
      <c r="F194" s="8">
        <v>2</v>
      </c>
      <c r="G194" s="8"/>
      <c r="H194" s="8">
        <v>3</v>
      </c>
      <c r="I194" s="8" t="s">
        <v>350</v>
      </c>
      <c r="J194" s="8">
        <v>38</v>
      </c>
      <c r="K194" s="8">
        <v>6</v>
      </c>
      <c r="L194" s="8">
        <v>89</v>
      </c>
      <c r="M194" s="8">
        <v>185</v>
      </c>
      <c r="N194" s="8">
        <v>36</v>
      </c>
      <c r="O194" s="8">
        <v>16</v>
      </c>
      <c r="P194" s="8">
        <v>37</v>
      </c>
      <c r="Q194" s="8">
        <v>105</v>
      </c>
      <c r="R194" s="8">
        <v>20</v>
      </c>
      <c r="S194" s="8">
        <v>6</v>
      </c>
      <c r="T194" s="8">
        <v>59</v>
      </c>
      <c r="U194" s="8">
        <v>81</v>
      </c>
      <c r="V194" s="8">
        <v>121</v>
      </c>
      <c r="W194" s="8">
        <v>74</v>
      </c>
      <c r="X194" s="8">
        <v>133</v>
      </c>
      <c r="Y194" s="8">
        <v>200</v>
      </c>
      <c r="Z194" s="8">
        <v>182</v>
      </c>
      <c r="AA194" s="8">
        <v>280</v>
      </c>
      <c r="AB194" s="8">
        <v>227</v>
      </c>
      <c r="AC194" s="8">
        <v>120</v>
      </c>
      <c r="AD194" s="8">
        <v>241</v>
      </c>
      <c r="AE194" s="8">
        <v>165</v>
      </c>
      <c r="AF194" s="8">
        <v>305</v>
      </c>
      <c r="AG194" s="8">
        <v>149</v>
      </c>
      <c r="AH194" s="8">
        <v>242</v>
      </c>
      <c r="AI194" s="8">
        <v>222</v>
      </c>
      <c r="AJ194" s="8">
        <v>110</v>
      </c>
      <c r="AK194" s="8">
        <v>245</v>
      </c>
      <c r="AL194" s="8">
        <v>39</v>
      </c>
      <c r="AM194" s="8">
        <v>262</v>
      </c>
      <c r="AN194" s="6">
        <v>869</v>
      </c>
      <c r="AO194" s="8">
        <v>46</v>
      </c>
      <c r="AP194" s="8">
        <v>149</v>
      </c>
      <c r="AQ194" s="8">
        <v>75</v>
      </c>
      <c r="AR194" s="8">
        <v>120</v>
      </c>
      <c r="AS194" s="8">
        <v>56</v>
      </c>
      <c r="AT194" s="8">
        <v>139</v>
      </c>
      <c r="AU194" s="8">
        <v>12</v>
      </c>
      <c r="AV194" s="8">
        <v>6</v>
      </c>
      <c r="AW194" s="8">
        <v>30</v>
      </c>
      <c r="AX194" s="8">
        <v>7</v>
      </c>
      <c r="AY194" s="8"/>
      <c r="AZ194" s="8">
        <v>6</v>
      </c>
      <c r="BA194" s="8"/>
      <c r="BB194" s="8">
        <v>45</v>
      </c>
      <c r="BC194" s="8"/>
      <c r="BD194" s="8">
        <v>72</v>
      </c>
      <c r="BE194" s="30" t="s">
        <v>55</v>
      </c>
      <c r="BF194" s="8"/>
      <c r="BG194" s="8"/>
      <c r="BH194" s="8"/>
      <c r="BI194" s="8">
        <v>26</v>
      </c>
      <c r="BJ194" s="8"/>
      <c r="BK194" s="8">
        <v>17</v>
      </c>
      <c r="BL194" s="8"/>
      <c r="BM194" s="8">
        <v>15</v>
      </c>
      <c r="BN194" s="8"/>
      <c r="BO194" s="8">
        <v>1</v>
      </c>
      <c r="BP194" s="8"/>
      <c r="BQ194" s="8">
        <v>108</v>
      </c>
      <c r="BR194" s="8"/>
      <c r="BS194" s="8">
        <v>47</v>
      </c>
      <c r="BT194" s="8"/>
      <c r="BU194" s="8"/>
      <c r="BW194" s="8">
        <f>SUM(B194:BT194)</f>
        <v>5846</v>
      </c>
      <c r="BX194" s="8">
        <f>COUNT(B194:BT194)</f>
        <v>52</v>
      </c>
      <c r="BY194" s="8">
        <f>COUNTIF(B194:BT194,"CW")+COUNTIF(B194:BT194,"CP")+COUNTIF(B194:BT194,"X")</f>
        <v>2</v>
      </c>
      <c r="BZ194" s="8">
        <f>COUNT(B194:BT194)+COUNTIF(B194:BT194,"CW")+COUNTIF(B194:BT194,"CP")+COUNTIF(B194:BT194,"X")</f>
        <v>54</v>
      </c>
      <c r="CA194" s="52" t="str">
        <f t="shared" si="21"/>
        <v xml:space="preserve"> </v>
      </c>
      <c r="CB194" s="5"/>
      <c r="CC194" s="5"/>
      <c r="CD194" s="16">
        <f>MAX(B194:AW194)</f>
        <v>869</v>
      </c>
      <c r="CE194" s="1">
        <f>COUNT(B194:AW194)</f>
        <v>42</v>
      </c>
      <c r="CF194" s="1">
        <f>SUM(B194:AW194)</f>
        <v>5502</v>
      </c>
      <c r="CG194" s="17"/>
      <c r="CH194" s="5">
        <f t="shared" si="23"/>
        <v>1</v>
      </c>
      <c r="CI194">
        <f t="shared" si="26"/>
        <v>1734</v>
      </c>
      <c r="CJ194" s="17"/>
      <c r="CK194" s="18">
        <f t="shared" si="24"/>
        <v>1</v>
      </c>
    </row>
    <row r="195" spans="1:89">
      <c r="A195" s="43" t="s">
        <v>92</v>
      </c>
      <c r="B195" s="8">
        <v>100</v>
      </c>
      <c r="C195" s="8">
        <v>6</v>
      </c>
      <c r="D195" s="8"/>
      <c r="E195" s="8"/>
      <c r="F195" s="8">
        <v>395</v>
      </c>
      <c r="G195" s="8">
        <v>98</v>
      </c>
      <c r="H195" s="8">
        <v>195</v>
      </c>
      <c r="I195" s="8">
        <v>452</v>
      </c>
      <c r="J195" s="8">
        <v>555</v>
      </c>
      <c r="K195" s="8">
        <v>240</v>
      </c>
      <c r="L195" s="8">
        <v>587</v>
      </c>
      <c r="M195" s="8">
        <v>407</v>
      </c>
      <c r="N195" s="8">
        <v>395</v>
      </c>
      <c r="O195" s="8">
        <v>575</v>
      </c>
      <c r="P195" s="8">
        <v>420</v>
      </c>
      <c r="Q195" s="8">
        <v>426</v>
      </c>
      <c r="R195" s="8">
        <v>511</v>
      </c>
      <c r="S195" s="8">
        <v>575</v>
      </c>
      <c r="T195" s="8">
        <v>492</v>
      </c>
      <c r="U195" s="8">
        <v>639</v>
      </c>
      <c r="V195" s="8">
        <v>584</v>
      </c>
      <c r="W195" s="8">
        <v>797</v>
      </c>
      <c r="X195" s="8">
        <v>479</v>
      </c>
      <c r="Y195" s="8">
        <v>357</v>
      </c>
      <c r="Z195" s="8">
        <v>314</v>
      </c>
      <c r="AA195" s="8">
        <v>332</v>
      </c>
      <c r="AB195" s="8">
        <v>194</v>
      </c>
      <c r="AC195" s="8">
        <v>413</v>
      </c>
      <c r="AD195" s="8">
        <v>312</v>
      </c>
      <c r="AE195" s="8">
        <v>182</v>
      </c>
      <c r="AF195" s="8">
        <v>165</v>
      </c>
      <c r="AG195" s="8">
        <v>93</v>
      </c>
      <c r="AH195" s="8">
        <v>99</v>
      </c>
      <c r="AI195" s="8">
        <v>15</v>
      </c>
      <c r="AJ195" s="8">
        <v>114</v>
      </c>
      <c r="AK195" s="8">
        <v>106</v>
      </c>
      <c r="AL195" s="8">
        <v>56</v>
      </c>
      <c r="AM195" s="8">
        <v>42</v>
      </c>
      <c r="AN195" s="8">
        <v>73</v>
      </c>
      <c r="AO195" s="8">
        <v>43</v>
      </c>
      <c r="AP195" s="8">
        <v>36</v>
      </c>
      <c r="AQ195" s="8">
        <v>100</v>
      </c>
      <c r="AR195" s="8">
        <v>274</v>
      </c>
      <c r="AS195" s="8">
        <v>82</v>
      </c>
      <c r="AT195" s="8">
        <v>89</v>
      </c>
      <c r="AU195" s="8">
        <v>79</v>
      </c>
      <c r="AV195" s="8">
        <v>46</v>
      </c>
      <c r="AW195" s="8">
        <v>72</v>
      </c>
      <c r="AX195" s="8">
        <v>77</v>
      </c>
      <c r="AY195" s="8">
        <v>37</v>
      </c>
      <c r="AZ195" s="8">
        <v>41</v>
      </c>
      <c r="BA195" s="8">
        <v>14</v>
      </c>
      <c r="BB195" s="8">
        <v>85</v>
      </c>
      <c r="BC195" s="8">
        <v>60</v>
      </c>
      <c r="BD195" s="8">
        <v>33</v>
      </c>
      <c r="BE195" s="8">
        <v>145</v>
      </c>
      <c r="BF195" s="8">
        <v>141</v>
      </c>
      <c r="BG195" s="8">
        <v>32</v>
      </c>
      <c r="BH195" s="8">
        <v>78</v>
      </c>
      <c r="BI195" s="8">
        <v>153</v>
      </c>
      <c r="BJ195" s="8">
        <v>86</v>
      </c>
      <c r="BK195" s="8">
        <v>33</v>
      </c>
      <c r="BL195" s="8">
        <v>6</v>
      </c>
      <c r="BM195" s="8">
        <v>20</v>
      </c>
      <c r="BN195" s="8">
        <v>23</v>
      </c>
      <c r="BO195" s="8">
        <v>27</v>
      </c>
      <c r="BP195" s="8">
        <v>55</v>
      </c>
      <c r="BQ195" s="8">
        <v>48</v>
      </c>
      <c r="BR195" s="8">
        <v>36</v>
      </c>
      <c r="BS195" s="8">
        <v>2</v>
      </c>
      <c r="BT195" s="8"/>
      <c r="BU195" s="8"/>
      <c r="BW195" s="8">
        <f>SUM(B195:BT195)</f>
        <v>13848</v>
      </c>
      <c r="BX195" s="8">
        <f>COUNT(B195:BT195)</f>
        <v>68</v>
      </c>
      <c r="BY195" s="8">
        <f>COUNTIF(B195:BT195,"CW")+COUNTIF(B195:BT195,"CP")+COUNTIF(B195:BT195,"X")</f>
        <v>0</v>
      </c>
      <c r="BZ195" s="8">
        <f>COUNT(B195:BT195)+COUNTIF(B195:BT195,"CW")+COUNTIF(B195:BT195,"CP")+COUNTIF(B195:BT195,"X")</f>
        <v>68</v>
      </c>
      <c r="CA195" s="52" t="str">
        <f t="shared" si="21"/>
        <v xml:space="preserve"> </v>
      </c>
      <c r="CB195" s="5"/>
      <c r="CC195" s="5"/>
      <c r="CD195" s="16">
        <f>MAX(B195:AW195)</f>
        <v>797</v>
      </c>
      <c r="CE195" s="1">
        <f>COUNT(B195:AW195)</f>
        <v>46</v>
      </c>
      <c r="CF195" s="1">
        <f>SUM(B195:AW195)</f>
        <v>12616</v>
      </c>
      <c r="CG195" s="17"/>
      <c r="CH195" s="5">
        <f t="shared" si="23"/>
        <v>1</v>
      </c>
      <c r="CI195">
        <f t="shared" si="26"/>
        <v>864</v>
      </c>
      <c r="CJ195" s="17"/>
      <c r="CK195" s="18">
        <f t="shared" si="24"/>
        <v>1</v>
      </c>
    </row>
    <row r="196" spans="1:89">
      <c r="A196" s="43" t="s">
        <v>93</v>
      </c>
      <c r="B196" s="8"/>
      <c r="C196" s="8"/>
      <c r="D196" s="8"/>
      <c r="E196" s="8"/>
      <c r="F196" s="8"/>
      <c r="G196" s="8"/>
      <c r="H196" s="8"/>
      <c r="I196" s="8">
        <v>4</v>
      </c>
      <c r="J196" s="8">
        <v>30</v>
      </c>
      <c r="K196" s="8"/>
      <c r="L196" s="8">
        <v>1</v>
      </c>
      <c r="M196" s="8">
        <v>3</v>
      </c>
      <c r="N196" s="8">
        <v>34</v>
      </c>
      <c r="O196" s="8">
        <v>1</v>
      </c>
      <c r="P196" s="8">
        <v>6</v>
      </c>
      <c r="Q196" s="8"/>
      <c r="R196" s="8">
        <v>108</v>
      </c>
      <c r="S196" s="8">
        <v>210</v>
      </c>
      <c r="T196" s="8">
        <v>3</v>
      </c>
      <c r="U196" s="8">
        <v>9</v>
      </c>
      <c r="V196" s="8">
        <v>3</v>
      </c>
      <c r="W196" s="8">
        <v>1</v>
      </c>
      <c r="X196" s="8">
        <v>3</v>
      </c>
      <c r="Y196" s="8"/>
      <c r="Z196" s="8"/>
      <c r="AA196" s="8">
        <v>15</v>
      </c>
      <c r="AB196" s="8">
        <v>8</v>
      </c>
      <c r="AC196" s="8">
        <v>30</v>
      </c>
      <c r="AD196" s="8">
        <v>2</v>
      </c>
      <c r="AE196" s="8">
        <v>1</v>
      </c>
      <c r="AF196" s="8">
        <v>2</v>
      </c>
      <c r="AG196" s="8">
        <v>20</v>
      </c>
      <c r="AH196" s="8">
        <v>2</v>
      </c>
      <c r="AI196" s="8">
        <v>10</v>
      </c>
      <c r="AJ196" s="8">
        <v>198</v>
      </c>
      <c r="AK196" s="8"/>
      <c r="AL196" s="8"/>
      <c r="AM196" s="8">
        <v>10</v>
      </c>
      <c r="AN196" s="8"/>
      <c r="AO196" s="8"/>
      <c r="AP196" s="43"/>
      <c r="AQ196" s="8">
        <v>3</v>
      </c>
      <c r="AR196" s="8">
        <v>13</v>
      </c>
      <c r="AS196" s="8">
        <v>3</v>
      </c>
      <c r="AT196" s="8">
        <v>3</v>
      </c>
      <c r="AU196" s="8">
        <v>2</v>
      </c>
      <c r="AV196" s="8">
        <v>7</v>
      </c>
      <c r="AW196" s="8">
        <v>34</v>
      </c>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W196" s="8">
        <f>SUM(B196:BT196)</f>
        <v>779</v>
      </c>
      <c r="BX196" s="8">
        <f>COUNT(B196:BT196)</f>
        <v>32</v>
      </c>
      <c r="BY196" s="8">
        <f>COUNTIF(B196:BT196,"CW")+COUNTIF(B196:BT196,"CP")+COUNTIF(B196:BT196,"X")</f>
        <v>0</v>
      </c>
      <c r="BZ196" s="8">
        <f>COUNT(B196:BT196)+COUNTIF(B196:BT196,"CW")+COUNTIF(B196:BT196,"CP")+COUNTIF(B196:BT196,"X")</f>
        <v>32</v>
      </c>
      <c r="CA196" s="52" t="str">
        <f t="shared" si="21"/>
        <v xml:space="preserve"> </v>
      </c>
      <c r="CB196" s="5"/>
      <c r="CC196" s="5"/>
      <c r="CD196" s="16">
        <f>MAX(B196:AW196)</f>
        <v>210</v>
      </c>
      <c r="CE196" s="1">
        <f>COUNT(B196:AW196)</f>
        <v>32</v>
      </c>
      <c r="CF196" s="1">
        <f>SUM(B196:AW196)</f>
        <v>779</v>
      </c>
      <c r="CH196" s="5"/>
      <c r="CI196">
        <f t="shared" si="26"/>
        <v>41</v>
      </c>
      <c r="CK196" s="18"/>
    </row>
    <row r="197" spans="1:89">
      <c r="A197" s="43"/>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43"/>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W197" s="8"/>
      <c r="BX197" s="43"/>
      <c r="BY197" s="8"/>
      <c r="BZ197" s="8"/>
      <c r="CA197" s="6">
        <f>COUNTIF(CA16:CA196,"ü")</f>
        <v>12</v>
      </c>
      <c r="CB197" s="5"/>
      <c r="CC197" s="5"/>
      <c r="CD197" s="16"/>
      <c r="CH197" s="5"/>
      <c r="CK197" s="18"/>
    </row>
    <row r="198" spans="1:89">
      <c r="A198" s="50" t="s">
        <v>246</v>
      </c>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43"/>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W198" s="8"/>
      <c r="BX198" s="43"/>
      <c r="BY198" s="8"/>
      <c r="BZ198" s="8"/>
      <c r="CA198" s="43"/>
      <c r="CB198" s="5"/>
      <c r="CC198" s="5"/>
      <c r="CD198" s="16"/>
      <c r="CH198" s="5"/>
      <c r="CK198" s="18"/>
    </row>
    <row r="199" spans="1:89">
      <c r="A199" s="54" t="s">
        <v>247</v>
      </c>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43"/>
      <c r="AQ199" s="8"/>
      <c r="AR199" s="8"/>
      <c r="AS199" s="8"/>
      <c r="AT199" s="8"/>
      <c r="AU199" s="8"/>
      <c r="AV199" s="8"/>
      <c r="AW199" s="8"/>
      <c r="AX199" s="8"/>
      <c r="AY199" s="8"/>
      <c r="AZ199" s="8"/>
      <c r="BA199" s="8"/>
      <c r="BB199" s="8"/>
      <c r="BC199" s="8">
        <v>3</v>
      </c>
      <c r="BD199" s="31">
        <v>1</v>
      </c>
      <c r="BE199" s="31">
        <v>3</v>
      </c>
      <c r="BF199" s="31">
        <v>9</v>
      </c>
      <c r="BG199" s="31"/>
      <c r="BH199" s="31"/>
      <c r="BI199" s="31">
        <v>4</v>
      </c>
      <c r="BJ199" s="8">
        <v>1</v>
      </c>
      <c r="BK199" s="31"/>
      <c r="BL199" s="8"/>
      <c r="BM199" s="8"/>
      <c r="BN199" s="8"/>
      <c r="BO199" s="8">
        <v>14</v>
      </c>
      <c r="BP199" s="8">
        <v>1</v>
      </c>
      <c r="BQ199" s="8"/>
      <c r="BR199" s="31">
        <v>1</v>
      </c>
      <c r="BS199" s="8"/>
      <c r="BT199" s="8"/>
      <c r="BU199" s="8"/>
      <c r="BW199" s="8">
        <f>SUM(B199:BT199)</f>
        <v>37</v>
      </c>
      <c r="BX199" s="43"/>
      <c r="BY199" s="8"/>
      <c r="BZ199" s="8"/>
      <c r="CA199" s="8"/>
      <c r="CB199" s="5"/>
      <c r="CC199" s="5"/>
      <c r="CD199" s="16"/>
      <c r="CH199" s="5"/>
      <c r="CK199" s="18"/>
    </row>
    <row r="200" spans="1:89">
      <c r="A200" s="54" t="s">
        <v>248</v>
      </c>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43"/>
      <c r="AQ200" s="8"/>
      <c r="AR200" s="8"/>
      <c r="AS200" s="8"/>
      <c r="AT200" s="8"/>
      <c r="AU200" s="8"/>
      <c r="AV200" s="8"/>
      <c r="AW200" s="8"/>
      <c r="AX200" s="8"/>
      <c r="AY200" s="8"/>
      <c r="AZ200" s="8"/>
      <c r="BA200" s="8"/>
      <c r="BB200" s="8"/>
      <c r="BC200" s="8"/>
      <c r="BD200" s="31"/>
      <c r="BE200" s="31">
        <v>15</v>
      </c>
      <c r="BF200" s="31">
        <v>1</v>
      </c>
      <c r="BG200" s="31">
        <v>22</v>
      </c>
      <c r="BH200" s="31"/>
      <c r="BI200" s="31">
        <v>75</v>
      </c>
      <c r="BJ200" s="8"/>
      <c r="BK200" s="31">
        <v>25</v>
      </c>
      <c r="BL200" s="8"/>
      <c r="BM200" s="8"/>
      <c r="BN200" s="8"/>
      <c r="BO200" s="8">
        <v>121</v>
      </c>
      <c r="BP200" s="8">
        <v>108</v>
      </c>
      <c r="BQ200" s="8">
        <v>2</v>
      </c>
      <c r="BR200" s="31"/>
      <c r="BS200" s="8"/>
      <c r="BT200" s="8"/>
      <c r="BU200" s="8"/>
      <c r="BW200" s="8">
        <f>SUM(B200:BT200)</f>
        <v>369</v>
      </c>
      <c r="BX200" s="43"/>
      <c r="BY200" s="8"/>
      <c r="BZ200" s="8"/>
      <c r="CA200" s="8"/>
      <c r="CB200" s="5"/>
      <c r="CC200" s="5"/>
      <c r="CD200" s="16"/>
      <c r="CH200" s="5"/>
      <c r="CK200" s="18"/>
    </row>
    <row r="201" spans="1:89">
      <c r="A201" s="54" t="s">
        <v>249</v>
      </c>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43"/>
      <c r="AQ201" s="8"/>
      <c r="AR201" s="8"/>
      <c r="AS201" s="8"/>
      <c r="AT201" s="8"/>
      <c r="AU201" s="8"/>
      <c r="AV201" s="8"/>
      <c r="AW201" s="8"/>
      <c r="AX201" s="8"/>
      <c r="AY201" s="8"/>
      <c r="AZ201" s="8"/>
      <c r="BA201" s="8"/>
      <c r="BB201" s="8"/>
      <c r="BC201" s="8"/>
      <c r="BD201" s="31"/>
      <c r="BE201" s="31"/>
      <c r="BF201" s="31">
        <v>6</v>
      </c>
      <c r="BG201" s="31">
        <v>11</v>
      </c>
      <c r="BH201" s="31">
        <v>31</v>
      </c>
      <c r="BI201" s="31">
        <v>16</v>
      </c>
      <c r="BJ201" s="8">
        <v>168</v>
      </c>
      <c r="BK201" s="31">
        <v>3</v>
      </c>
      <c r="BL201" s="8"/>
      <c r="BM201" s="8">
        <v>2</v>
      </c>
      <c r="BN201" s="8">
        <v>18</v>
      </c>
      <c r="BO201" s="8">
        <v>5</v>
      </c>
      <c r="BP201" s="8"/>
      <c r="BQ201" s="8">
        <v>66</v>
      </c>
      <c r="BR201" s="31">
        <v>40</v>
      </c>
      <c r="BS201" s="8">
        <v>47</v>
      </c>
      <c r="BT201" s="8"/>
      <c r="BU201" s="8"/>
      <c r="BW201" s="8">
        <f>SUM(B201:BT201)</f>
        <v>413</v>
      </c>
      <c r="BX201" s="43"/>
      <c r="BY201" s="8"/>
      <c r="BZ201" s="8"/>
      <c r="CA201" s="8"/>
      <c r="CB201" s="5"/>
      <c r="CC201" s="5"/>
      <c r="CD201" s="16"/>
      <c r="CH201" s="5"/>
      <c r="CK201" s="18"/>
    </row>
    <row r="202" spans="1:89">
      <c r="A202" s="54" t="s">
        <v>250</v>
      </c>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43"/>
      <c r="AQ202" s="8"/>
      <c r="AR202" s="8"/>
      <c r="AS202" s="8"/>
      <c r="AT202" s="8"/>
      <c r="AU202" s="8"/>
      <c r="AV202" s="8"/>
      <c r="AW202" s="8"/>
      <c r="AX202" s="8"/>
      <c r="AY202" s="8"/>
      <c r="AZ202" s="8"/>
      <c r="BA202" s="8"/>
      <c r="BB202" s="8"/>
      <c r="BC202" s="8"/>
      <c r="BD202" s="31"/>
      <c r="BE202" s="31"/>
      <c r="BF202" s="31"/>
      <c r="BG202" s="31"/>
      <c r="BH202" s="31"/>
      <c r="BI202" s="31"/>
      <c r="BJ202" s="8"/>
      <c r="BK202" s="31"/>
      <c r="BL202" s="8"/>
      <c r="BM202" s="8"/>
      <c r="BN202" s="8">
        <v>5</v>
      </c>
      <c r="BO202" s="8"/>
      <c r="BP202" s="8"/>
      <c r="BQ202" s="8"/>
      <c r="BR202" s="31">
        <v>1</v>
      </c>
      <c r="BS202" s="8">
        <v>3</v>
      </c>
      <c r="BT202" s="8"/>
      <c r="BU202" s="8"/>
      <c r="BW202" s="8">
        <f>SUM(B202:BT202)</f>
        <v>9</v>
      </c>
      <c r="BX202" s="43"/>
      <c r="BY202" s="8"/>
      <c r="BZ202" s="8"/>
      <c r="CA202" s="8"/>
      <c r="CB202" s="5"/>
      <c r="CC202" s="5"/>
      <c r="CD202" s="16"/>
      <c r="CH202" s="5"/>
      <c r="CK202" s="18"/>
    </row>
    <row r="203" spans="1:89">
      <c r="A203" s="54" t="s">
        <v>251</v>
      </c>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c r="AN203" s="8"/>
      <c r="AO203" s="8"/>
      <c r="AP203" s="43"/>
      <c r="AQ203" s="8"/>
      <c r="AR203" s="8"/>
      <c r="AS203" s="8"/>
      <c r="AT203" s="8"/>
      <c r="AU203" s="8"/>
      <c r="AV203" s="8"/>
      <c r="AW203" s="8"/>
      <c r="AX203" s="8"/>
      <c r="AY203" s="8"/>
      <c r="AZ203" s="8"/>
      <c r="BA203" s="8"/>
      <c r="BB203" s="8"/>
      <c r="BC203" s="8"/>
      <c r="BD203" s="31"/>
      <c r="BE203" s="31"/>
      <c r="BF203" s="31"/>
      <c r="BG203" s="31"/>
      <c r="BH203" s="31"/>
      <c r="BI203" s="31"/>
      <c r="BJ203" s="8"/>
      <c r="BK203" s="31"/>
      <c r="BL203" s="8"/>
      <c r="BM203" s="8"/>
      <c r="BN203" s="8"/>
      <c r="BO203" s="8"/>
      <c r="BP203" s="8"/>
      <c r="BQ203" s="8">
        <v>3</v>
      </c>
      <c r="BR203" s="31"/>
      <c r="BS203" s="8"/>
      <c r="BT203" s="8"/>
      <c r="BU203" s="8"/>
      <c r="BW203" s="8">
        <f>SUM(B203:BT203)</f>
        <v>3</v>
      </c>
      <c r="BX203" s="43"/>
      <c r="BY203" s="8"/>
      <c r="BZ203" s="8"/>
      <c r="CA203" s="8"/>
      <c r="CB203" s="5"/>
      <c r="CC203" s="5"/>
      <c r="CD203" s="16"/>
      <c r="CH203" s="5"/>
      <c r="CK203" s="18"/>
    </row>
    <row r="204" spans="1:89">
      <c r="A204" s="54" t="s">
        <v>252</v>
      </c>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43"/>
      <c r="AQ204" s="8"/>
      <c r="AR204" s="8"/>
      <c r="AS204" s="8"/>
      <c r="AT204" s="8"/>
      <c r="AU204" s="8"/>
      <c r="AV204" s="8"/>
      <c r="AW204" s="8"/>
      <c r="AX204" s="8"/>
      <c r="AY204" s="8"/>
      <c r="AZ204" s="8"/>
      <c r="BA204" s="8"/>
      <c r="BB204" s="8"/>
      <c r="BC204" s="8"/>
      <c r="BD204" s="31"/>
      <c r="BE204" s="31"/>
      <c r="BF204" s="31"/>
      <c r="BG204" s="31"/>
      <c r="BH204" s="31">
        <v>2</v>
      </c>
      <c r="BI204" s="31">
        <v>4</v>
      </c>
      <c r="BJ204" s="8"/>
      <c r="BK204" s="31"/>
      <c r="BL204" s="8"/>
      <c r="BM204" s="8"/>
      <c r="BN204" s="8"/>
      <c r="BO204" s="8"/>
      <c r="BP204" s="8"/>
      <c r="BQ204" s="8"/>
      <c r="BR204" s="31"/>
      <c r="BS204" s="8"/>
      <c r="BT204" s="8"/>
      <c r="BU204" s="8"/>
      <c r="BW204" s="8">
        <f>SUM(B204:BT204)</f>
        <v>6</v>
      </c>
      <c r="BX204" s="43"/>
      <c r="BY204" s="8"/>
      <c r="BZ204" s="8"/>
      <c r="CA204" s="8"/>
      <c r="CB204" s="5"/>
      <c r="CC204" s="5"/>
      <c r="CD204" s="16"/>
      <c r="CH204" s="5"/>
      <c r="CK204" s="18"/>
    </row>
    <row r="205" spans="1:89">
      <c r="A205" s="54" t="s">
        <v>253</v>
      </c>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43"/>
      <c r="AQ205" s="8"/>
      <c r="AR205" s="8"/>
      <c r="AS205" s="8"/>
      <c r="AT205" s="8"/>
      <c r="AU205" s="8"/>
      <c r="AV205" s="8"/>
      <c r="AW205" s="8"/>
      <c r="AX205" s="8"/>
      <c r="AY205" s="8"/>
      <c r="AZ205" s="8"/>
      <c r="BA205" s="8"/>
      <c r="BB205" s="8"/>
      <c r="BC205" s="8"/>
      <c r="BD205" s="8"/>
      <c r="BE205" s="8"/>
      <c r="BF205" s="8"/>
      <c r="BG205" s="8"/>
      <c r="BH205" s="8"/>
      <c r="BI205" s="8">
        <v>1</v>
      </c>
      <c r="BJ205" s="8"/>
      <c r="BK205" s="31"/>
      <c r="BL205" s="8"/>
      <c r="BM205" s="8"/>
      <c r="BN205" s="8"/>
      <c r="BO205" s="8"/>
      <c r="BP205" s="8"/>
      <c r="BQ205" s="8"/>
      <c r="BR205" s="8"/>
      <c r="BS205" s="8"/>
      <c r="BT205" s="8"/>
      <c r="BU205" s="8"/>
      <c r="BW205" s="8">
        <f>SUM(B205:BT205)</f>
        <v>1</v>
      </c>
      <c r="BX205" s="43"/>
      <c r="BY205" s="8"/>
      <c r="BZ205" s="8"/>
      <c r="CA205" s="8"/>
      <c r="CB205" s="5"/>
      <c r="CC205" s="5"/>
      <c r="CD205" s="16"/>
      <c r="CH205" s="5"/>
      <c r="CK205" s="18"/>
    </row>
    <row r="206" spans="1:89">
      <c r="A206" s="54" t="s">
        <v>254</v>
      </c>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43"/>
      <c r="AQ206" s="8"/>
      <c r="AR206" s="8"/>
      <c r="AS206" s="8"/>
      <c r="AT206" s="8"/>
      <c r="AU206" s="8"/>
      <c r="AV206" s="8"/>
      <c r="AW206" s="8"/>
      <c r="AX206" s="8"/>
      <c r="AY206" s="8"/>
      <c r="AZ206" s="8"/>
      <c r="BA206" s="8"/>
      <c r="BB206" s="8"/>
      <c r="BC206" s="8"/>
      <c r="BD206" s="31"/>
      <c r="BE206" s="31">
        <v>1</v>
      </c>
      <c r="BF206" s="31">
        <v>1</v>
      </c>
      <c r="BG206" s="31"/>
      <c r="BH206" s="31"/>
      <c r="BI206" s="31"/>
      <c r="BJ206" s="8"/>
      <c r="BK206" s="31"/>
      <c r="BL206" s="8">
        <v>1</v>
      </c>
      <c r="BM206" s="8">
        <v>2</v>
      </c>
      <c r="BN206" s="8"/>
      <c r="BO206" s="8">
        <v>1</v>
      </c>
      <c r="BP206" s="8"/>
      <c r="BQ206" s="8">
        <v>1</v>
      </c>
      <c r="BR206" s="31">
        <v>3</v>
      </c>
      <c r="BS206" s="8"/>
      <c r="BT206" s="8"/>
      <c r="BU206" s="8"/>
      <c r="BW206" s="8">
        <f>SUM(B206:BT206)</f>
        <v>10</v>
      </c>
      <c r="BX206" s="43"/>
      <c r="BY206" s="8"/>
      <c r="BZ206" s="8"/>
      <c r="CA206" s="8"/>
      <c r="CB206" s="5"/>
      <c r="CC206" s="5"/>
      <c r="CD206" s="16"/>
      <c r="CH206" s="5"/>
      <c r="CK206" s="18"/>
    </row>
    <row r="207" spans="1:89">
      <c r="A207" s="54" t="s">
        <v>255</v>
      </c>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43"/>
      <c r="AQ207" s="8"/>
      <c r="AR207" s="8"/>
      <c r="AS207" s="8"/>
      <c r="AT207" s="8"/>
      <c r="AU207" s="8"/>
      <c r="AV207" s="8"/>
      <c r="AW207" s="8"/>
      <c r="AX207" s="8"/>
      <c r="AY207" s="8"/>
      <c r="AZ207" s="8"/>
      <c r="BA207" s="8"/>
      <c r="BB207" s="8"/>
      <c r="BC207" s="8"/>
      <c r="BD207" s="8"/>
      <c r="BE207" s="8"/>
      <c r="BF207" s="8"/>
      <c r="BG207" s="8"/>
      <c r="BH207" s="8"/>
      <c r="BI207" s="8"/>
      <c r="BJ207" s="43"/>
      <c r="BK207" s="31"/>
      <c r="BL207" s="8"/>
      <c r="BM207" s="8"/>
      <c r="BN207" s="8"/>
      <c r="BO207" s="8"/>
      <c r="BP207" s="8"/>
      <c r="BQ207" s="8"/>
      <c r="BR207" s="8"/>
      <c r="BS207" s="8"/>
      <c r="BT207" s="8"/>
      <c r="BU207" s="8"/>
      <c r="BW207" s="8">
        <f>SUM(B207:BT207)</f>
        <v>0</v>
      </c>
      <c r="BX207" s="43"/>
      <c r="BY207" s="8"/>
      <c r="BZ207" s="8"/>
      <c r="CA207" s="8"/>
      <c r="CB207" s="5"/>
      <c r="CC207" s="5"/>
      <c r="CD207" s="16"/>
      <c r="CH207" s="5"/>
      <c r="CK207" s="18"/>
    </row>
    <row r="208" spans="1:89">
      <c r="A208" s="54" t="s">
        <v>256</v>
      </c>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L208" s="8"/>
      <c r="AM208" s="8"/>
      <c r="AN208" s="8"/>
      <c r="AO208" s="8"/>
      <c r="AP208" s="43"/>
      <c r="AQ208" s="8"/>
      <c r="AR208" s="8"/>
      <c r="AS208" s="8"/>
      <c r="AT208" s="8"/>
      <c r="AU208" s="8"/>
      <c r="AV208" s="8"/>
      <c r="AW208" s="8"/>
      <c r="AX208" s="8"/>
      <c r="AY208" s="8"/>
      <c r="AZ208" s="8"/>
      <c r="BA208" s="8"/>
      <c r="BB208" s="8"/>
      <c r="BC208" s="8"/>
      <c r="BD208" s="31"/>
      <c r="BE208" s="31">
        <v>8</v>
      </c>
      <c r="BF208" s="31">
        <v>152</v>
      </c>
      <c r="BG208" s="31">
        <v>61</v>
      </c>
      <c r="BH208" s="31">
        <v>150</v>
      </c>
      <c r="BI208" s="31">
        <v>791</v>
      </c>
      <c r="BJ208" s="8">
        <v>31</v>
      </c>
      <c r="BK208" s="31">
        <v>562</v>
      </c>
      <c r="BL208" s="8">
        <v>137</v>
      </c>
      <c r="BM208" s="8">
        <v>198</v>
      </c>
      <c r="BN208" s="8">
        <v>67</v>
      </c>
      <c r="BO208" s="8">
        <v>107</v>
      </c>
      <c r="BP208" s="8">
        <v>22</v>
      </c>
      <c r="BQ208" s="8">
        <v>92</v>
      </c>
      <c r="BR208" s="31">
        <v>132</v>
      </c>
      <c r="BS208" s="8">
        <v>145</v>
      </c>
      <c r="BT208" s="8">
        <v>166</v>
      </c>
      <c r="BU208" s="8"/>
      <c r="BW208" s="8">
        <f>SUM(B208:BT208)</f>
        <v>2821</v>
      </c>
      <c r="BX208" s="43"/>
      <c r="BY208" s="8"/>
      <c r="BZ208" s="8"/>
      <c r="CA208" s="8"/>
      <c r="CB208" s="5"/>
      <c r="CC208" s="5"/>
      <c r="CD208" s="16"/>
      <c r="CH208" s="5"/>
      <c r="CK208" s="18"/>
    </row>
    <row r="209" spans="1:89">
      <c r="A209" s="54" t="s">
        <v>257</v>
      </c>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43"/>
      <c r="AQ209" s="8"/>
      <c r="AR209" s="8"/>
      <c r="AS209" s="8"/>
      <c r="AT209" s="8"/>
      <c r="AU209" s="8"/>
      <c r="AV209" s="8"/>
      <c r="AW209" s="8"/>
      <c r="AX209" s="8"/>
      <c r="AY209" s="8"/>
      <c r="AZ209" s="8"/>
      <c r="BA209" s="8"/>
      <c r="BB209" s="8"/>
      <c r="BC209" s="8"/>
      <c r="BD209" s="30" t="s">
        <v>55</v>
      </c>
      <c r="BE209" s="31"/>
      <c r="BF209" s="31"/>
      <c r="BG209" s="31"/>
      <c r="BH209" s="31"/>
      <c r="BI209" s="31"/>
      <c r="BJ209" s="8"/>
      <c r="BK209" s="31"/>
      <c r="BL209" s="8"/>
      <c r="BM209" s="8"/>
      <c r="BN209" s="8"/>
      <c r="BO209" s="8"/>
      <c r="BP209" s="8"/>
      <c r="BQ209" s="8"/>
      <c r="BR209" s="31"/>
      <c r="BS209" s="8"/>
      <c r="BT209" s="8"/>
      <c r="BU209" s="8"/>
      <c r="BW209" s="8">
        <f>SUM(B209:BT209)</f>
        <v>0</v>
      </c>
      <c r="BX209" s="43"/>
      <c r="BY209" s="8"/>
      <c r="BZ209" s="8"/>
      <c r="CA209" s="8"/>
      <c r="CB209" s="5"/>
      <c r="CC209" s="5"/>
      <c r="CD209" s="16"/>
      <c r="CH209" s="5"/>
      <c r="CK209" s="18"/>
    </row>
    <row r="210" spans="1:89">
      <c r="A210" s="54" t="s">
        <v>258</v>
      </c>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c r="AP210" s="43"/>
      <c r="AQ210" s="8"/>
      <c r="AR210" s="8"/>
      <c r="AS210" s="8"/>
      <c r="AT210" s="8"/>
      <c r="AU210" s="8"/>
      <c r="AV210" s="8"/>
      <c r="AW210" s="8"/>
      <c r="AX210" s="8"/>
      <c r="AY210" s="8"/>
      <c r="AZ210" s="8"/>
      <c r="BA210" s="8"/>
      <c r="BB210" s="8"/>
      <c r="BC210" s="8"/>
      <c r="BD210" s="30"/>
      <c r="BE210" s="8"/>
      <c r="BF210" s="8"/>
      <c r="BG210" s="8"/>
      <c r="BH210" s="8"/>
      <c r="BI210" s="8"/>
      <c r="BJ210" s="8"/>
      <c r="BK210" s="8"/>
      <c r="BL210" s="8">
        <v>1</v>
      </c>
      <c r="BM210" s="8">
        <v>1</v>
      </c>
      <c r="BN210" s="8"/>
      <c r="BO210" s="8"/>
      <c r="BP210" s="8"/>
      <c r="BQ210" s="8"/>
      <c r="BR210" s="8"/>
      <c r="BS210" s="8">
        <v>1</v>
      </c>
      <c r="BT210" s="8"/>
      <c r="BU210" s="8"/>
      <c r="BW210" s="8">
        <f>SUM(B210:BT210)</f>
        <v>3</v>
      </c>
      <c r="BX210" s="43"/>
      <c r="BY210" s="8"/>
      <c r="BZ210" s="8"/>
      <c r="CA210" s="8"/>
      <c r="CB210" s="5"/>
      <c r="CC210" s="5"/>
      <c r="CD210" s="16"/>
      <c r="CH210" s="5"/>
      <c r="CK210" s="18"/>
    </row>
    <row r="211" spans="1:89">
      <c r="A211" s="54" t="s">
        <v>259</v>
      </c>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c r="AM211" s="8"/>
      <c r="AN211" s="8"/>
      <c r="AO211" s="8"/>
      <c r="AP211" s="43"/>
      <c r="AQ211" s="8"/>
      <c r="AR211" s="8"/>
      <c r="AS211" s="8"/>
      <c r="AT211" s="8"/>
      <c r="AU211" s="8"/>
      <c r="AV211" s="8"/>
      <c r="AW211" s="8"/>
      <c r="AX211" s="8"/>
      <c r="AY211" s="8"/>
      <c r="AZ211" s="8"/>
      <c r="BA211" s="8"/>
      <c r="BB211" s="8"/>
      <c r="BC211" s="8"/>
      <c r="BD211" s="31"/>
      <c r="BE211" s="31"/>
      <c r="BF211" s="31">
        <v>1</v>
      </c>
      <c r="BG211" s="31"/>
      <c r="BH211" s="31"/>
      <c r="BI211" s="31">
        <v>1</v>
      </c>
      <c r="BJ211" s="8"/>
      <c r="BK211" s="31"/>
      <c r="BL211" s="8"/>
      <c r="BM211" s="8"/>
      <c r="BN211" s="8"/>
      <c r="BO211" s="8"/>
      <c r="BP211" s="8"/>
      <c r="BQ211" s="8"/>
      <c r="BR211" s="31"/>
      <c r="BS211" s="8"/>
      <c r="BT211" s="8"/>
      <c r="BU211" s="8"/>
      <c r="BW211" s="8">
        <f>SUM(B211:BT211)</f>
        <v>2</v>
      </c>
      <c r="BX211" s="43"/>
      <c r="BY211" s="8"/>
      <c r="BZ211" s="8"/>
      <c r="CA211" s="8"/>
      <c r="CB211" s="5"/>
      <c r="CC211" s="5"/>
      <c r="CD211" s="16"/>
      <c r="CH211" s="5"/>
      <c r="CK211" s="18"/>
    </row>
    <row r="212" spans="1:89">
      <c r="A212" s="54" t="s">
        <v>260</v>
      </c>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c r="AN212" s="8"/>
      <c r="AO212" s="8"/>
      <c r="AP212" s="43"/>
      <c r="AQ212" s="8"/>
      <c r="AR212" s="8"/>
      <c r="AS212" s="8"/>
      <c r="AT212" s="8"/>
      <c r="AU212" s="8"/>
      <c r="AV212" s="8"/>
      <c r="AW212" s="8"/>
      <c r="AX212" s="8"/>
      <c r="AY212" s="8"/>
      <c r="AZ212" s="8"/>
      <c r="BA212" s="8"/>
      <c r="BB212" s="8"/>
      <c r="BC212" s="8"/>
      <c r="BD212" s="8"/>
      <c r="BE212" s="8"/>
      <c r="BF212" s="8"/>
      <c r="BG212" s="8"/>
      <c r="BH212" s="8"/>
      <c r="BI212" s="8"/>
      <c r="BJ212" s="30"/>
      <c r="BK212" s="31"/>
      <c r="BL212" s="8"/>
      <c r="BM212" s="8"/>
      <c r="BN212" s="8"/>
      <c r="BO212" s="8"/>
      <c r="BP212" s="8"/>
      <c r="BQ212" s="8"/>
      <c r="BR212" s="8"/>
      <c r="BS212" s="8"/>
      <c r="BT212" s="8"/>
      <c r="BU212" s="8"/>
      <c r="BW212" s="8">
        <f>SUM(B212:BT212)</f>
        <v>0</v>
      </c>
      <c r="BX212" s="43"/>
      <c r="BY212" s="8"/>
      <c r="BZ212" s="8"/>
      <c r="CA212" s="8"/>
      <c r="CB212" s="5"/>
      <c r="CC212" s="5"/>
      <c r="CD212" s="16"/>
      <c r="CH212" s="5"/>
      <c r="CK212" s="18"/>
    </row>
    <row r="213" spans="1:89">
      <c r="A213" s="54" t="s">
        <v>261</v>
      </c>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43"/>
      <c r="AQ213" s="8"/>
      <c r="AR213" s="8"/>
      <c r="AS213" s="8"/>
      <c r="AT213" s="8"/>
      <c r="AU213" s="8"/>
      <c r="AV213" s="8"/>
      <c r="AW213" s="8"/>
      <c r="AX213" s="8"/>
      <c r="AY213" s="8"/>
      <c r="AZ213" s="8"/>
      <c r="BA213" s="8"/>
      <c r="BB213" s="8"/>
      <c r="BC213" s="8"/>
      <c r="BD213" s="31"/>
      <c r="BE213" s="31">
        <v>14</v>
      </c>
      <c r="BF213" s="31">
        <v>5</v>
      </c>
      <c r="BG213" s="31">
        <v>3</v>
      </c>
      <c r="BH213" s="31">
        <v>23</v>
      </c>
      <c r="BI213" s="31">
        <v>20</v>
      </c>
      <c r="BJ213" s="8"/>
      <c r="BK213" s="31">
        <v>3</v>
      </c>
      <c r="BL213" s="8">
        <v>5</v>
      </c>
      <c r="BM213" s="8">
        <v>3</v>
      </c>
      <c r="BN213" s="8"/>
      <c r="BO213" s="8">
        <v>8</v>
      </c>
      <c r="BP213" s="8"/>
      <c r="BQ213" s="8"/>
      <c r="BR213" s="31"/>
      <c r="BS213" s="8">
        <v>7</v>
      </c>
      <c r="BT213" s="8"/>
      <c r="BU213" s="8"/>
      <c r="BW213" s="8">
        <f>SUM(B213:BT213)</f>
        <v>91</v>
      </c>
      <c r="BX213" s="43"/>
      <c r="BY213" s="8"/>
      <c r="BZ213" s="8"/>
      <c r="CA213" s="8"/>
      <c r="CB213" s="5"/>
      <c r="CC213" s="5"/>
      <c r="CD213" s="16"/>
      <c r="CH213" s="5"/>
      <c r="CK213" s="18"/>
    </row>
    <row r="214" spans="1:89">
      <c r="A214" s="54" t="s">
        <v>262</v>
      </c>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43"/>
      <c r="AQ214" s="8"/>
      <c r="AR214" s="8"/>
      <c r="AS214" s="8"/>
      <c r="AT214" s="8"/>
      <c r="AU214" s="8"/>
      <c r="AV214" s="8"/>
      <c r="AW214" s="8"/>
      <c r="AX214" s="8"/>
      <c r="AY214" s="8"/>
      <c r="AZ214" s="8"/>
      <c r="BA214" s="8"/>
      <c r="BB214" s="8"/>
      <c r="BC214" s="8"/>
      <c r="BD214" s="31"/>
      <c r="BE214" s="31">
        <v>40</v>
      </c>
      <c r="BF214" s="31">
        <v>9</v>
      </c>
      <c r="BG214" s="31"/>
      <c r="BH214" s="31"/>
      <c r="BI214" s="31">
        <v>22</v>
      </c>
      <c r="BJ214" s="8"/>
      <c r="BK214" s="31">
        <v>1</v>
      </c>
      <c r="BL214" s="8"/>
      <c r="BM214" s="8">
        <v>81</v>
      </c>
      <c r="BN214" s="8"/>
      <c r="BO214" s="8"/>
      <c r="BP214" s="8"/>
      <c r="BQ214" s="8"/>
      <c r="BR214" s="31"/>
      <c r="BS214" s="8"/>
      <c r="BT214" s="8"/>
      <c r="BU214" s="8"/>
      <c r="BW214" s="8">
        <f>SUM(B214:BT214)</f>
        <v>153</v>
      </c>
      <c r="BX214" s="43"/>
      <c r="BY214" s="8"/>
      <c r="BZ214" s="8"/>
      <c r="CA214" s="8"/>
      <c r="CB214" s="5"/>
      <c r="CC214" s="5"/>
      <c r="CD214" s="16"/>
      <c r="CH214" s="5"/>
      <c r="CK214" s="18"/>
    </row>
    <row r="215" spans="1:89">
      <c r="A215" s="54" t="s">
        <v>275</v>
      </c>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43"/>
      <c r="AQ215" s="8"/>
      <c r="AR215" s="8"/>
      <c r="AS215" s="8"/>
      <c r="AT215" s="8"/>
      <c r="AU215" s="8"/>
      <c r="AV215" s="8"/>
      <c r="AW215" s="8"/>
      <c r="AX215" s="8"/>
      <c r="AY215" s="8"/>
      <c r="AZ215" s="8"/>
      <c r="BA215" s="8"/>
      <c r="BB215" s="8"/>
      <c r="BC215" s="8"/>
      <c r="BD215" s="31"/>
      <c r="BE215" s="31"/>
      <c r="BF215" s="31"/>
      <c r="BG215" s="31"/>
      <c r="BH215" s="31"/>
      <c r="BI215" s="31"/>
      <c r="BJ215" s="8"/>
      <c r="BK215" s="31"/>
      <c r="BL215" s="8"/>
      <c r="BM215" s="8"/>
      <c r="BN215" s="8"/>
      <c r="BO215" s="8"/>
      <c r="BP215" s="8"/>
      <c r="BQ215" s="8"/>
      <c r="BR215" s="31">
        <v>2</v>
      </c>
      <c r="BS215" s="8"/>
      <c r="BT215" s="8"/>
      <c r="BU215" s="8"/>
      <c r="BW215" s="8">
        <f>SUM(B215:BT215)</f>
        <v>2</v>
      </c>
      <c r="BX215" s="43"/>
      <c r="BY215" s="8"/>
      <c r="CB215" s="5"/>
      <c r="CC215" s="5"/>
      <c r="CD215" s="16"/>
      <c r="CH215" s="5"/>
      <c r="CK215" s="18"/>
    </row>
    <row r="216" spans="1:89">
      <c r="A216" s="54" t="s">
        <v>263</v>
      </c>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L216" s="8"/>
      <c r="AM216" s="8"/>
      <c r="AN216" s="8"/>
      <c r="AO216" s="8"/>
      <c r="AP216" s="43"/>
      <c r="AQ216" s="8"/>
      <c r="AR216" s="8"/>
      <c r="AS216" s="8"/>
      <c r="AT216" s="8"/>
      <c r="AU216" s="8"/>
      <c r="AV216" s="8"/>
      <c r="AW216" s="8"/>
      <c r="AX216" s="8"/>
      <c r="AY216" s="8"/>
      <c r="AZ216" s="8"/>
      <c r="BA216" s="8"/>
      <c r="BB216" s="8"/>
      <c r="BC216" s="8"/>
      <c r="BD216" s="31"/>
      <c r="BE216" s="31"/>
      <c r="BF216" s="31"/>
      <c r="BG216" s="31"/>
      <c r="BH216" s="31"/>
      <c r="BI216" s="31"/>
      <c r="BJ216" s="8"/>
      <c r="BK216" s="31"/>
      <c r="BL216" s="8"/>
      <c r="BM216" s="8"/>
      <c r="BN216" s="8"/>
      <c r="BO216" s="8"/>
      <c r="BP216" s="8"/>
      <c r="BQ216" s="8">
        <v>2</v>
      </c>
      <c r="BR216" s="31"/>
      <c r="BS216" s="8"/>
      <c r="BT216" s="8"/>
      <c r="BU216" s="43"/>
      <c r="BW216" s="8">
        <f>SUM(B216:BT216)</f>
        <v>2</v>
      </c>
      <c r="BX216" s="43"/>
      <c r="BZ216" s="50" t="s">
        <v>351</v>
      </c>
      <c r="CA216" s="8"/>
      <c r="CC216" s="5"/>
      <c r="CD216" s="16"/>
      <c r="CH216" s="5"/>
      <c r="CK216" s="18"/>
    </row>
    <row r="217" spans="1:89">
      <c r="A217" s="54" t="s">
        <v>359</v>
      </c>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43"/>
      <c r="AQ217" s="8"/>
      <c r="AR217" s="8"/>
      <c r="AS217" s="8"/>
      <c r="AT217" s="8"/>
      <c r="AU217" s="8"/>
      <c r="AV217" s="8"/>
      <c r="AW217" s="8"/>
      <c r="AX217" s="30">
        <v>61</v>
      </c>
      <c r="AY217" s="30"/>
      <c r="AZ217" s="30"/>
      <c r="BA217" s="30">
        <v>4</v>
      </c>
      <c r="BB217" s="30"/>
      <c r="BC217" s="8"/>
      <c r="BD217" s="8"/>
      <c r="BE217" s="8"/>
      <c r="BF217" s="8"/>
      <c r="BG217" s="8"/>
      <c r="BH217" s="8"/>
      <c r="BI217" s="8"/>
      <c r="BJ217" s="8"/>
      <c r="BK217" s="8"/>
      <c r="BL217" s="8"/>
      <c r="BM217" s="8"/>
      <c r="BN217" s="8"/>
      <c r="BO217" s="8"/>
      <c r="BP217" s="8"/>
      <c r="BQ217" s="8"/>
      <c r="BR217" s="8"/>
      <c r="BS217" s="8"/>
      <c r="BT217" s="8"/>
      <c r="BU217" s="43"/>
      <c r="BW217" s="8">
        <f>SUM(B217:BT217)</f>
        <v>65</v>
      </c>
      <c r="BX217" s="43"/>
      <c r="BZ217" s="8">
        <f>SUM(B220:AW220)</f>
        <v>352791</v>
      </c>
      <c r="CA217" s="8" t="s">
        <v>339</v>
      </c>
      <c r="CC217" s="5"/>
      <c r="CD217" s="16"/>
      <c r="CH217" s="5"/>
      <c r="CK217" s="18"/>
    </row>
    <row r="218" spans="1:89">
      <c r="A218" s="50" t="s">
        <v>346</v>
      </c>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c r="AM218" s="8"/>
      <c r="AN218" s="8"/>
      <c r="AO218" s="8"/>
      <c r="AP218" s="43"/>
      <c r="AQ218" s="8"/>
      <c r="AR218" s="8"/>
      <c r="AS218" s="8"/>
      <c r="AT218" s="8"/>
      <c r="AU218" s="8"/>
      <c r="AV218" s="8"/>
      <c r="AW218" s="8"/>
      <c r="AX218" s="8"/>
      <c r="AY218" s="8"/>
      <c r="AZ218" s="8"/>
      <c r="BA218" s="8"/>
      <c r="BB218" s="8"/>
      <c r="BC218" s="8"/>
      <c r="BD218" s="8"/>
      <c r="BE218" s="8"/>
      <c r="BF218" s="8">
        <v>1</v>
      </c>
      <c r="BG218" s="8"/>
      <c r="BH218" s="8"/>
      <c r="BI218" s="8">
        <v>1</v>
      </c>
      <c r="BJ218" s="8"/>
      <c r="BK218" s="8"/>
      <c r="BL218" s="8"/>
      <c r="BM218" s="8"/>
      <c r="BN218" s="8"/>
      <c r="BO218" s="8"/>
      <c r="BP218" s="8"/>
      <c r="BQ218" s="8">
        <v>1</v>
      </c>
      <c r="BR218" s="8"/>
      <c r="BS218" s="8"/>
      <c r="BT218" s="8"/>
      <c r="BU218" s="43"/>
      <c r="BV218" s="43"/>
      <c r="BW218" s="43"/>
      <c r="BZ218" s="8">
        <f>SUM(AX220:BB220)</f>
        <v>36122</v>
      </c>
      <c r="CA218" s="8" t="s">
        <v>340</v>
      </c>
      <c r="CC218" s="5"/>
      <c r="CD218" s="16"/>
      <c r="CH218" s="5"/>
      <c r="CK218" s="18"/>
    </row>
    <row r="219" spans="1:89">
      <c r="A219" s="43"/>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43"/>
      <c r="AQ219" s="8"/>
      <c r="AR219" s="8"/>
      <c r="AS219" s="8"/>
      <c r="AT219" s="8"/>
      <c r="AU219" s="8"/>
      <c r="AV219" s="8"/>
      <c r="AW219" s="8"/>
      <c r="AX219" s="8"/>
      <c r="AY219" s="8"/>
      <c r="AZ219" s="8"/>
      <c r="BA219" s="8"/>
      <c r="BB219" s="8"/>
      <c r="BC219" s="8"/>
      <c r="BD219" s="8"/>
      <c r="BE219" s="8"/>
      <c r="BF219" s="8"/>
      <c r="BG219" s="8"/>
      <c r="BH219" s="8"/>
      <c r="BI219" s="8"/>
      <c r="BJ219" s="8"/>
      <c r="BK219" s="8"/>
      <c r="BL219" s="8"/>
      <c r="BM219" s="8"/>
      <c r="BN219" s="8"/>
      <c r="BO219" s="8"/>
      <c r="BP219" s="8"/>
      <c r="BQ219" s="8"/>
      <c r="BR219" s="8"/>
      <c r="BS219" s="8"/>
      <c r="BT219" s="8"/>
      <c r="BU219" s="43"/>
      <c r="BV219" s="43"/>
      <c r="BW219" s="43"/>
      <c r="BY219" s="8"/>
      <c r="BZ219" s="8">
        <f>SUM(BC220:BT220)</f>
        <v>217909</v>
      </c>
      <c r="CA219" s="8" t="s">
        <v>341</v>
      </c>
      <c r="CC219" s="5"/>
      <c r="CD219" s="16"/>
      <c r="CH219" s="5"/>
      <c r="CK219" s="18"/>
    </row>
    <row r="220" spans="1:89">
      <c r="A220" s="43" t="s">
        <v>94</v>
      </c>
      <c r="B220" s="8">
        <f>SUM(B16:B196)</f>
        <v>915</v>
      </c>
      <c r="C220" s="8">
        <f>SUM(C16:C196)</f>
        <v>1147</v>
      </c>
      <c r="D220" s="8"/>
      <c r="E220" s="8"/>
      <c r="F220" s="8">
        <f>SUM(F16:F196)</f>
        <v>13057</v>
      </c>
      <c r="G220" s="8">
        <f>SUM(G16:G196)</f>
        <v>3246</v>
      </c>
      <c r="H220" s="8">
        <f>SUM(H16:H196)</f>
        <v>2563</v>
      </c>
      <c r="I220" s="8">
        <f>SUM(I16:I196)</f>
        <v>5811</v>
      </c>
      <c r="J220" s="8">
        <f>SUM(J16:J196)</f>
        <v>8773</v>
      </c>
      <c r="K220" s="8">
        <f>SUM(K16:K196)</f>
        <v>6385</v>
      </c>
      <c r="L220" s="8">
        <f>SUM(L16:L196)</f>
        <v>12027</v>
      </c>
      <c r="M220" s="8">
        <f>SUM(M16:M196)</f>
        <v>7692</v>
      </c>
      <c r="N220" s="8">
        <f>SUM(N16:N196)</f>
        <v>4517</v>
      </c>
      <c r="O220" s="8">
        <f>SUM(O16:O196)</f>
        <v>4685</v>
      </c>
      <c r="P220" s="8">
        <f>SUM(P16:P196)</f>
        <v>6802</v>
      </c>
      <c r="Q220" s="8">
        <f>SUM(Q16:Q196)</f>
        <v>6015</v>
      </c>
      <c r="R220" s="8">
        <f>SUM(R16:R196)</f>
        <v>9539</v>
      </c>
      <c r="S220" s="8">
        <f>SUM(S16:S196)</f>
        <v>7577</v>
      </c>
      <c r="T220" s="8">
        <f>SUM(T16:T196)</f>
        <v>8691</v>
      </c>
      <c r="U220" s="8">
        <f>SUM(U16:U196)</f>
        <v>8313</v>
      </c>
      <c r="V220" s="8">
        <f>SUM(V16:V196)</f>
        <v>9388</v>
      </c>
      <c r="W220" s="8">
        <f>SUM(W16:W196)</f>
        <v>8584</v>
      </c>
      <c r="X220" s="8">
        <f>SUM(X16:X196)</f>
        <v>8292</v>
      </c>
      <c r="Y220" s="8">
        <f>SUM(Y16:Y196)</f>
        <v>7149</v>
      </c>
      <c r="Z220" s="8">
        <f>SUM(Z16:Z196)</f>
        <v>5047</v>
      </c>
      <c r="AA220" s="8">
        <f>SUM(AA16:AA196)</f>
        <v>5491</v>
      </c>
      <c r="AB220" s="8">
        <f>SUM(AB16:AB196)</f>
        <v>3947</v>
      </c>
      <c r="AC220" s="8">
        <f>SUM(AC16:AC196)</f>
        <v>5099</v>
      </c>
      <c r="AD220" s="8">
        <f>SUM(AD16:AD196)</f>
        <v>5869</v>
      </c>
      <c r="AE220" s="8">
        <v>4209</v>
      </c>
      <c r="AF220" s="8">
        <v>5128</v>
      </c>
      <c r="AG220" s="8">
        <v>11793</v>
      </c>
      <c r="AH220" s="8">
        <f>SUM(AH16:AH196)</f>
        <v>5387</v>
      </c>
      <c r="AI220" s="8">
        <v>6963</v>
      </c>
      <c r="AJ220" s="8">
        <f>SUM(AJ16:AJ196)</f>
        <v>11556</v>
      </c>
      <c r="AK220" s="8">
        <f>SUM(AK16:AK196)</f>
        <v>8079</v>
      </c>
      <c r="AL220" s="8">
        <f>SUM(AL16:AL196)</f>
        <v>5982</v>
      </c>
      <c r="AM220" s="8">
        <f>SUM(AM16:AM196)</f>
        <v>11208</v>
      </c>
      <c r="AN220" s="6">
        <f>SUM(AN16:AN196)</f>
        <v>16813</v>
      </c>
      <c r="AO220" s="8">
        <f>SUM(AO16:AO196)</f>
        <v>7714</v>
      </c>
      <c r="AP220" s="8">
        <f>SUM(AP16:AP196)</f>
        <v>6245</v>
      </c>
      <c r="AQ220" s="8">
        <f>SUM(AQ16:AQ196)</f>
        <v>21256</v>
      </c>
      <c r="AR220" s="8">
        <f>SUM(AR16:AR196)</f>
        <v>9531</v>
      </c>
      <c r="AS220" s="8">
        <f>SUM(AS16:AS196)</f>
        <v>9973</v>
      </c>
      <c r="AT220" s="8">
        <f>SUM(AT16:AT196)</f>
        <v>7497</v>
      </c>
      <c r="AU220" s="8">
        <f>SUM(AU16:AU196)</f>
        <v>10294</v>
      </c>
      <c r="AV220" s="8">
        <f>SUM(AV16:AV196)</f>
        <v>7199</v>
      </c>
      <c r="AW220" s="8">
        <f>SUM(AW16:AW196)</f>
        <v>9343</v>
      </c>
      <c r="AX220" s="8">
        <f>SUM(AX16:AX217)</f>
        <v>8304</v>
      </c>
      <c r="AY220" s="8">
        <f>SUM(AY16:AY217)</f>
        <v>8383</v>
      </c>
      <c r="AZ220" s="8">
        <f>SUM(AZ16:AZ217)</f>
        <v>8721</v>
      </c>
      <c r="BA220" s="8">
        <f>SUM(BA16:BA217)</f>
        <v>5381</v>
      </c>
      <c r="BB220" s="8">
        <f>SUM(BB16:BB217)</f>
        <v>5333</v>
      </c>
      <c r="BC220" s="8">
        <f>SUM(BC16:BC217)</f>
        <v>11272</v>
      </c>
      <c r="BD220" s="8">
        <f>SUM(BD16:BD217)</f>
        <v>7246</v>
      </c>
      <c r="BE220" s="8">
        <f>SUM(BE16:BE217)</f>
        <v>13509</v>
      </c>
      <c r="BF220" s="8">
        <f>SUM(BF16:BF217)</f>
        <v>13501</v>
      </c>
      <c r="BG220" s="8">
        <f>SUM(BG16:BG217)</f>
        <v>12337</v>
      </c>
      <c r="BH220" s="8">
        <f>SUM(BH16:BH217)</f>
        <v>15458</v>
      </c>
      <c r="BI220" s="8">
        <f>SUM(BI16:BI217)</f>
        <v>19424</v>
      </c>
      <c r="BJ220" s="8">
        <f>SUM(BJ16:BJ217)</f>
        <v>16407</v>
      </c>
      <c r="BK220" s="8">
        <f>SUM(BK16:BK217)</f>
        <v>11682</v>
      </c>
      <c r="BL220" s="8">
        <f>SUM(BL16:BL217)</f>
        <v>7322</v>
      </c>
      <c r="BM220" s="8">
        <f>SUM(BM16:BM217)</f>
        <v>15491</v>
      </c>
      <c r="BN220" s="8">
        <f>SUM(BN16:BN217)</f>
        <v>11338</v>
      </c>
      <c r="BO220" s="8">
        <f>SUM(BO16:BO217)</f>
        <v>14028</v>
      </c>
      <c r="BP220" s="8">
        <f>SUM(BP16:BP217)</f>
        <v>9425</v>
      </c>
      <c r="BQ220" s="8">
        <f>SUM(BQ16:BQ217)</f>
        <v>9087</v>
      </c>
      <c r="BR220" s="8">
        <f>SUM(BR16:BR217)</f>
        <v>10358</v>
      </c>
      <c r="BS220" s="8">
        <f>SUM(BS16:BS217)</f>
        <v>12642</v>
      </c>
      <c r="BT220" s="8">
        <f>SUM(BT16:BT217)</f>
        <v>7382</v>
      </c>
      <c r="BU220" s="43"/>
      <c r="BW220" s="56">
        <f>SUM(BW16:BW217)</f>
        <v>606822</v>
      </c>
      <c r="BZ220" s="6">
        <f>SUM(BZ217:BZ219)</f>
        <v>606822</v>
      </c>
      <c r="CA220" s="8"/>
      <c r="CC220" s="5"/>
      <c r="CD220" s="16">
        <f>MAX(B220:AW220)</f>
        <v>21256</v>
      </c>
      <c r="CE220" s="1">
        <f>COUNT(B220:AW220)</f>
        <v>46</v>
      </c>
      <c r="CF220" s="1">
        <f>SUM(B220:AW220)</f>
        <v>352791</v>
      </c>
      <c r="CH220" s="5"/>
      <c r="CI220">
        <f>SUM(AM220:AV220)</f>
        <v>107730</v>
      </c>
      <c r="CK220" s="18"/>
    </row>
    <row r="221" spans="1:89">
      <c r="A221" s="43" t="s">
        <v>95</v>
      </c>
      <c r="B221" s="8">
        <f>COUNT(B16:B195)</f>
        <v>10</v>
      </c>
      <c r="C221" s="8">
        <f>COUNT(C16:C195)</f>
        <v>7</v>
      </c>
      <c r="D221" s="8"/>
      <c r="E221" s="8"/>
      <c r="F221" s="8">
        <f>COUNT(F16:F195)</f>
        <v>35</v>
      </c>
      <c r="G221" s="8">
        <f>COUNT(G16:G195)</f>
        <v>25</v>
      </c>
      <c r="H221" s="8">
        <f>COUNT(H16:H195)</f>
        <v>33</v>
      </c>
      <c r="I221" s="8">
        <f>COUNT(I16:I195)</f>
        <v>33</v>
      </c>
      <c r="J221" s="8">
        <f>COUNT(J16:J195)</f>
        <v>52</v>
      </c>
      <c r="K221" s="8">
        <f>COUNT(K16:K195)</f>
        <v>36</v>
      </c>
      <c r="L221" s="8">
        <v>44</v>
      </c>
      <c r="M221" s="8">
        <f>COUNT(M16:M195)</f>
        <v>50</v>
      </c>
      <c r="N221" s="8">
        <v>54</v>
      </c>
      <c r="O221" s="8">
        <f>COUNT(O16:O195)</f>
        <v>55</v>
      </c>
      <c r="P221" s="8">
        <f>COUNT(P16:P195)</f>
        <v>59</v>
      </c>
      <c r="Q221" s="8">
        <f>COUNT(Q16:Q195)</f>
        <v>53</v>
      </c>
      <c r="R221" s="8">
        <f>COUNT(R16:R195)</f>
        <v>49</v>
      </c>
      <c r="S221" s="8">
        <f>COUNT(S16:S195)</f>
        <v>54</v>
      </c>
      <c r="T221" s="8">
        <f>COUNT(T16:T195)</f>
        <v>59</v>
      </c>
      <c r="U221" s="8">
        <f>COUNT(U16:U195)</f>
        <v>64</v>
      </c>
      <c r="V221" s="8">
        <v>64</v>
      </c>
      <c r="W221" s="8">
        <f>COUNT(W16:W195)</f>
        <v>61</v>
      </c>
      <c r="X221" s="8">
        <f>COUNT(X16:X195)</f>
        <v>62</v>
      </c>
      <c r="Y221" s="8">
        <f>COUNT(Y5:Y195)</f>
        <v>56</v>
      </c>
      <c r="Z221" s="8">
        <f>COUNT(Z5:Z195)</f>
        <v>55</v>
      </c>
      <c r="AA221" s="8">
        <v>46</v>
      </c>
      <c r="AB221" s="8">
        <v>57</v>
      </c>
      <c r="AC221" s="8">
        <f>COUNT(AC16:AC195)</f>
        <v>61</v>
      </c>
      <c r="AD221" s="8">
        <v>60</v>
      </c>
      <c r="AE221" s="8">
        <v>49</v>
      </c>
      <c r="AF221" s="8">
        <v>52</v>
      </c>
      <c r="AG221" s="8">
        <v>66</v>
      </c>
      <c r="AH221" s="8">
        <v>58</v>
      </c>
      <c r="AI221" s="8">
        <v>61</v>
      </c>
      <c r="AJ221" s="8">
        <v>71</v>
      </c>
      <c r="AK221" s="8">
        <f t="shared" ref="AK221:AP221" si="27">COUNT(AK16:AK195)</f>
        <v>57</v>
      </c>
      <c r="AL221" s="8">
        <f t="shared" si="27"/>
        <v>59</v>
      </c>
      <c r="AM221" s="8">
        <f t="shared" si="27"/>
        <v>62</v>
      </c>
      <c r="AN221" s="8">
        <f t="shared" si="27"/>
        <v>67</v>
      </c>
      <c r="AO221" s="8">
        <f t="shared" si="27"/>
        <v>59</v>
      </c>
      <c r="AP221" s="8">
        <f t="shared" si="27"/>
        <v>55</v>
      </c>
      <c r="AQ221" s="8">
        <v>62</v>
      </c>
      <c r="AR221" s="8">
        <v>63</v>
      </c>
      <c r="AS221" s="8">
        <f>COUNT(AS16:AS195)</f>
        <v>63</v>
      </c>
      <c r="AT221" s="6">
        <f>COUNT(AT16:AT195)</f>
        <v>76</v>
      </c>
      <c r="AU221" s="8">
        <f>COUNT(AU16:AU195)</f>
        <v>64</v>
      </c>
      <c r="AV221" s="8">
        <f>COUNT(AV16:AV195)</f>
        <v>63</v>
      </c>
      <c r="AW221" s="8">
        <f>COUNT(AW16:AW195)</f>
        <v>68</v>
      </c>
      <c r="AX221" s="8">
        <f>COUNT(AX16:AX195)+AX218</f>
        <v>72</v>
      </c>
      <c r="AY221" s="8">
        <f>COUNT(AY16:AY195)+AY218</f>
        <v>70</v>
      </c>
      <c r="AZ221" s="8">
        <f>COUNT(AZ16:AZ195)+AZ218</f>
        <v>77</v>
      </c>
      <c r="BA221" s="8">
        <f>COUNT(BA16:BA195)+BA218</f>
        <v>63</v>
      </c>
      <c r="BB221" s="8">
        <f>COUNT(BB16:BB195)+BB218</f>
        <v>63</v>
      </c>
      <c r="BC221" s="8">
        <f>COUNT(BC16:BC195)+BC218</f>
        <v>68</v>
      </c>
      <c r="BD221" s="8">
        <f>COUNT(BD16:BD195)+BD218</f>
        <v>57</v>
      </c>
      <c r="BE221" s="8">
        <f>COUNT(BE16:BE195)+BE218</f>
        <v>67</v>
      </c>
      <c r="BF221" s="8">
        <f>COUNT(BF16:BF195)+BF218</f>
        <v>59</v>
      </c>
      <c r="BG221" s="8">
        <f>COUNT(BG16:BG195)+BG218</f>
        <v>61</v>
      </c>
      <c r="BH221" s="8">
        <f>COUNT(BH16:BH195)+BH218</f>
        <v>77</v>
      </c>
      <c r="BI221" s="8">
        <f>COUNT(BI16:BI195)+BI218</f>
        <v>83</v>
      </c>
      <c r="BJ221" s="8">
        <f>COUNT(BJ16:BJ195)+BJ218</f>
        <v>68</v>
      </c>
      <c r="BK221" s="8">
        <f>COUNT(BK16:BK195)+BK218</f>
        <v>65</v>
      </c>
      <c r="BL221" s="8">
        <f>COUNT(BL16:BL195)+BL218</f>
        <v>57</v>
      </c>
      <c r="BM221" s="8">
        <f>COUNT(BM16:BM195)+BM218</f>
        <v>72</v>
      </c>
      <c r="BN221" s="8">
        <f>COUNT(BN16:BN195)+BN218</f>
        <v>64</v>
      </c>
      <c r="BO221" s="8">
        <f>COUNT(BO16:BO195)+BO218</f>
        <v>65</v>
      </c>
      <c r="BP221" s="8">
        <f>COUNT(BP16:BP195)+BP218</f>
        <v>60</v>
      </c>
      <c r="BQ221" s="8">
        <f>COUNT(BQ16:BQ195)+BQ218</f>
        <v>73</v>
      </c>
      <c r="BR221" s="8">
        <f>COUNT(BR16:BR195)+BR218</f>
        <v>75</v>
      </c>
      <c r="BS221" s="8">
        <f>COUNT(BS16:BS195)+BS218</f>
        <v>72</v>
      </c>
      <c r="BT221" s="8">
        <f>COUNT(BT16:BT195)+BT218</f>
        <v>56</v>
      </c>
      <c r="BU221" s="8"/>
      <c r="BW221" s="8">
        <f>COUNTIF(BW16:BW195,"&gt;0")</f>
        <v>168</v>
      </c>
      <c r="BX221" s="8"/>
      <c r="BY221" s="8"/>
      <c r="BZ221" s="8"/>
      <c r="CA221" s="5"/>
      <c r="CB221" s="5"/>
      <c r="CC221" s="5"/>
      <c r="CD221" s="16">
        <f>MAX(B221:AW221)</f>
        <v>76</v>
      </c>
      <c r="CF221" s="1">
        <f>CH221</f>
        <v>141</v>
      </c>
      <c r="CH221" s="5">
        <f>SUM(CH16:CH195)</f>
        <v>141</v>
      </c>
      <c r="CI221">
        <f>COUNT(CI16:CI195)</f>
        <v>167</v>
      </c>
      <c r="CK221" s="19">
        <f>SUM(CK16:CK195)</f>
        <v>115</v>
      </c>
    </row>
    <row r="222" spans="1:89">
      <c r="A222" s="43" t="s">
        <v>220</v>
      </c>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c r="AM222" s="8"/>
      <c r="AN222" s="8"/>
      <c r="AO222" s="8"/>
      <c r="AQ222" s="8"/>
      <c r="AR222" s="8"/>
      <c r="AS222" s="8"/>
      <c r="AT222" s="6"/>
      <c r="AU222" s="8"/>
      <c r="AV222" s="8"/>
      <c r="AW222" s="8"/>
      <c r="AX222" s="8">
        <f>COUNTIF(AX16:AX216,"CW")</f>
        <v>0</v>
      </c>
      <c r="AY222" s="8">
        <f>COUNTIF(AY16:AY216,"CW")</f>
        <v>0</v>
      </c>
      <c r="AZ222" s="8">
        <f>COUNTIF(AZ16:AZ216,"CW")</f>
        <v>0</v>
      </c>
      <c r="BA222" s="8">
        <f>COUNTIF(BA16:BA216,"CW")</f>
        <v>0</v>
      </c>
      <c r="BB222" s="8">
        <f>COUNTIF(BB16:BB216,"CW")</f>
        <v>0</v>
      </c>
      <c r="BC222" s="8">
        <f>COUNTIF(BC16:BC216,"CW")</f>
        <v>0</v>
      </c>
      <c r="BD222" s="8">
        <f>COUNTIF(BD16:BD216,"CW")</f>
        <v>0</v>
      </c>
      <c r="BE222" s="8">
        <f>COUNTIF(BE16:BE216,"CW")</f>
        <v>0</v>
      </c>
      <c r="BF222" s="8">
        <f>COUNTIF(BF16:BF216,"CW")</f>
        <v>0</v>
      </c>
      <c r="BG222" s="8">
        <f>COUNTIF(BG16:BG216,"CW")</f>
        <v>0</v>
      </c>
      <c r="BH222" s="8">
        <f>COUNTIF(BH16:BH216,"CW")</f>
        <v>0</v>
      </c>
      <c r="BI222" s="8">
        <f>COUNTIF(BI16:BI216,"CW")</f>
        <v>0</v>
      </c>
      <c r="BJ222" s="8">
        <f>COUNTIF(BJ16:BJ216,"CW")</f>
        <v>3</v>
      </c>
      <c r="BK222" s="8">
        <f>COUNTIF(BK16:BK216,"CW")</f>
        <v>1</v>
      </c>
      <c r="BL222" s="8">
        <f>COUNTIF(BL16:BL216,"CW")</f>
        <v>0</v>
      </c>
      <c r="BM222" s="8">
        <f>COUNTIF(BM16:BM216,"CW")</f>
        <v>4</v>
      </c>
      <c r="BN222" s="8">
        <f>COUNTIF(BN16:BN216,"CW")</f>
        <v>4</v>
      </c>
      <c r="BO222" s="8">
        <f>COUNTIF(BO16:BO216,"CW")</f>
        <v>5</v>
      </c>
      <c r="BP222" s="8">
        <f>COUNTIF(BP16:BP216,"CW")</f>
        <v>2</v>
      </c>
      <c r="BQ222" s="8">
        <f>COUNTIF(BQ16:BQ216,"CW")</f>
        <v>5</v>
      </c>
      <c r="BR222" s="8">
        <f>COUNTIF(BR16:BR216,"CW")</f>
        <v>3</v>
      </c>
      <c r="BS222" s="8">
        <f>COUNTIF(BS16:BS216,"CW")</f>
        <v>0</v>
      </c>
      <c r="BT222" s="8">
        <f>COUNTIF(BT16:BT216,"CW")</f>
        <v>0</v>
      </c>
      <c r="BU222" s="8"/>
      <c r="BW222" s="8"/>
      <c r="BX222" s="8"/>
      <c r="BY222" s="8"/>
      <c r="BZ222" s="8"/>
      <c r="CA222" s="5"/>
      <c r="CB222" s="5"/>
      <c r="CC222" s="5"/>
      <c r="CD222" s="16"/>
      <c r="CH222" s="5"/>
      <c r="CK222" s="19"/>
    </row>
    <row r="223" spans="1:89">
      <c r="A223" s="43" t="s">
        <v>221</v>
      </c>
      <c r="B223" s="8">
        <v>2</v>
      </c>
      <c r="C223" s="8"/>
      <c r="D223" s="8"/>
      <c r="E223" s="8"/>
      <c r="F223" s="8"/>
      <c r="G223" s="8">
        <v>4</v>
      </c>
      <c r="H223" s="8">
        <v>5</v>
      </c>
      <c r="I223" s="8">
        <v>8</v>
      </c>
      <c r="J223" s="8">
        <v>6</v>
      </c>
      <c r="K223" s="8">
        <v>6</v>
      </c>
      <c r="L223" s="8">
        <v>7</v>
      </c>
      <c r="M223" s="8">
        <v>5</v>
      </c>
      <c r="N223" s="8">
        <v>1</v>
      </c>
      <c r="O223" s="8">
        <v>5</v>
      </c>
      <c r="P223" s="8">
        <v>4</v>
      </c>
      <c r="Q223" s="8">
        <v>5</v>
      </c>
      <c r="R223" s="8">
        <v>10</v>
      </c>
      <c r="S223" s="8">
        <v>8</v>
      </c>
      <c r="T223" s="8">
        <v>10</v>
      </c>
      <c r="U223" s="8">
        <v>8</v>
      </c>
      <c r="V223" s="8">
        <v>4</v>
      </c>
      <c r="W223" s="8">
        <v>4</v>
      </c>
      <c r="X223" s="8">
        <v>5</v>
      </c>
      <c r="Y223" s="8">
        <v>1</v>
      </c>
      <c r="Z223" s="8">
        <v>5</v>
      </c>
      <c r="AA223" s="8">
        <v>4</v>
      </c>
      <c r="AB223" s="8">
        <v>3</v>
      </c>
      <c r="AC223" s="8">
        <v>2</v>
      </c>
      <c r="AD223" s="8">
        <v>8</v>
      </c>
      <c r="AE223" s="8">
        <v>2</v>
      </c>
      <c r="AF223" s="8">
        <v>4</v>
      </c>
      <c r="AG223" s="8">
        <v>4</v>
      </c>
      <c r="AH223" s="8">
        <v>3</v>
      </c>
      <c r="AI223" s="8">
        <v>8</v>
      </c>
      <c r="AJ223" s="8">
        <v>8</v>
      </c>
      <c r="AK223" s="8">
        <v>2</v>
      </c>
      <c r="AL223" s="8">
        <v>6</v>
      </c>
      <c r="AM223" s="8">
        <v>5</v>
      </c>
      <c r="AN223" s="8">
        <v>8</v>
      </c>
      <c r="AO223" s="8">
        <v>6</v>
      </c>
      <c r="AP223" s="8">
        <v>7</v>
      </c>
      <c r="AQ223" s="8">
        <v>4</v>
      </c>
      <c r="AR223" s="8">
        <v>7</v>
      </c>
      <c r="AS223" s="8">
        <f>COUNTA(AS16:AS195)-COUNT(AS16:AS195)</f>
        <v>7</v>
      </c>
      <c r="AT223" s="44">
        <v>8</v>
      </c>
      <c r="AU223" s="8">
        <f>COUNTA(AU16:AU195)-COUNT(AU16:AU195)</f>
        <v>7</v>
      </c>
      <c r="AV223" s="8">
        <f>COUNTA(AV16:AV195)-COUNT(AV16:AV195)</f>
        <v>5</v>
      </c>
      <c r="AW223" s="8">
        <f>COUNTA(AW16:AW195)-COUNT(AW16:AW195)</f>
        <v>9</v>
      </c>
      <c r="AX223" s="8">
        <f>COUNTIF(AX16:AX216,"CP")</f>
        <v>12</v>
      </c>
      <c r="AY223" s="8">
        <f>COUNTIF(AY16:AY216,"CP")</f>
        <v>9</v>
      </c>
      <c r="AZ223" s="8">
        <f>COUNTIF(AZ16:AZ216,"CP")</f>
        <v>9</v>
      </c>
      <c r="BA223" s="8">
        <f>COUNTIF(BA16:BA216,"CP")</f>
        <v>16</v>
      </c>
      <c r="BB223" s="8">
        <f>COUNTIF(BB16:BB216,"CP")</f>
        <v>11</v>
      </c>
      <c r="BC223" s="8">
        <f>COUNTIF(BC16:BC216,"CP")</f>
        <v>13</v>
      </c>
      <c r="BD223" s="8">
        <f>COUNTIF(BD16:BD216,"CP")</f>
        <v>15</v>
      </c>
      <c r="BE223" s="8">
        <f>COUNTIF(BE16:BE216,"CP")</f>
        <v>7</v>
      </c>
      <c r="BF223" s="8">
        <f>COUNTIF(BF16:BF216,"CP")</f>
        <v>9</v>
      </c>
      <c r="BG223" s="8">
        <f>COUNTIF(BG16:BG216,"CP")</f>
        <v>3</v>
      </c>
      <c r="BH223" s="8">
        <f>COUNTIF(BH16:BH216,"CP")</f>
        <v>7</v>
      </c>
      <c r="BI223" s="8">
        <f>COUNTIF(BI16:BI216,"CP")</f>
        <v>7</v>
      </c>
      <c r="BJ223" s="8">
        <f>COUNTIF(BJ16:BJ216,"CP")</f>
        <v>10</v>
      </c>
      <c r="BK223" s="8">
        <f>COUNTIF(BK16:BK216,"CP")</f>
        <v>4</v>
      </c>
      <c r="BL223" s="8">
        <f>COUNTIF(BL16:BL216,"CP")</f>
        <v>7</v>
      </c>
      <c r="BM223" s="8">
        <f>COUNTIF(BM16:BM216,"CP")</f>
        <v>1</v>
      </c>
      <c r="BN223" s="8">
        <f>COUNTIF(BN16:BN216,"CP")</f>
        <v>3</v>
      </c>
      <c r="BO223" s="8">
        <f>COUNTIF(BO16:BO216,"CP")</f>
        <v>2</v>
      </c>
      <c r="BP223" s="8">
        <f>COUNTIF(BP16:BP216,"CP")</f>
        <v>1</v>
      </c>
      <c r="BQ223" s="8">
        <f>COUNTIF(BQ16:BQ216,"CP")</f>
        <v>1</v>
      </c>
      <c r="BR223" s="8">
        <f>COUNTIF(BR16:BR216,"CP")</f>
        <v>6</v>
      </c>
      <c r="BS223" s="8">
        <f>COUNTIF(BS16:BS216,"CP")</f>
        <v>0</v>
      </c>
      <c r="BT223" s="8">
        <f>COUNTIF(BT16:BT216,"CP")</f>
        <v>0</v>
      </c>
      <c r="BU223" s="8"/>
      <c r="BW223" s="8">
        <f>CA197</f>
        <v>12</v>
      </c>
      <c r="BX223" s="8"/>
      <c r="BY223" s="8"/>
      <c r="BZ223" s="8"/>
      <c r="CA223" s="5"/>
      <c r="CB223" s="5"/>
      <c r="CC223" s="5"/>
      <c r="CD223" s="16">
        <f>MAX(B223:AW223)</f>
        <v>10</v>
      </c>
      <c r="CE223" s="1">
        <f>COUNT(B223:AW223)</f>
        <v>44</v>
      </c>
      <c r="CH223" s="5"/>
      <c r="CI223">
        <f>SUM(AL223:AU223)</f>
        <v>65</v>
      </c>
      <c r="CK223" s="18"/>
    </row>
    <row r="224" spans="1:89">
      <c r="A224" s="43" t="s">
        <v>347</v>
      </c>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c r="AM224" s="8"/>
      <c r="AN224" s="8"/>
      <c r="AO224" s="8"/>
      <c r="AQ224" s="8"/>
      <c r="AR224" s="8"/>
      <c r="AS224" s="8"/>
      <c r="AT224" s="44"/>
      <c r="AU224" s="8"/>
      <c r="AV224" s="8"/>
      <c r="AW224" s="8"/>
      <c r="AX224" s="8">
        <f t="shared" ref="AX224:BB224" si="28">SUM(AX221:AX223)</f>
        <v>84</v>
      </c>
      <c r="AY224" s="8">
        <f t="shared" si="28"/>
        <v>79</v>
      </c>
      <c r="AZ224" s="8">
        <f t="shared" si="28"/>
        <v>86</v>
      </c>
      <c r="BA224" s="8">
        <f t="shared" si="28"/>
        <v>79</v>
      </c>
      <c r="BB224" s="8">
        <f t="shared" si="28"/>
        <v>74</v>
      </c>
      <c r="BC224" s="8">
        <f>SUM(BC221:BC223)</f>
        <v>81</v>
      </c>
      <c r="BD224" s="8">
        <f>SUM(BD221:BD223)</f>
        <v>72</v>
      </c>
      <c r="BE224" s="8">
        <f t="shared" ref="BE224:BR224" si="29">SUM(BE221:BE223)</f>
        <v>74</v>
      </c>
      <c r="BF224" s="8">
        <f t="shared" si="29"/>
        <v>68</v>
      </c>
      <c r="BG224" s="8">
        <f t="shared" si="29"/>
        <v>64</v>
      </c>
      <c r="BH224" s="8">
        <f t="shared" si="29"/>
        <v>84</v>
      </c>
      <c r="BI224" s="8">
        <f t="shared" si="29"/>
        <v>90</v>
      </c>
      <c r="BJ224" s="8">
        <f t="shared" si="29"/>
        <v>81</v>
      </c>
      <c r="BK224" s="8">
        <f t="shared" si="29"/>
        <v>70</v>
      </c>
      <c r="BL224" s="8">
        <f t="shared" si="29"/>
        <v>64</v>
      </c>
      <c r="BM224" s="8">
        <f t="shared" si="29"/>
        <v>77</v>
      </c>
      <c r="BN224" s="8">
        <f t="shared" si="29"/>
        <v>71</v>
      </c>
      <c r="BO224" s="8">
        <f t="shared" si="29"/>
        <v>72</v>
      </c>
      <c r="BP224" s="8">
        <f t="shared" si="29"/>
        <v>63</v>
      </c>
      <c r="BQ224" s="8">
        <f t="shared" si="29"/>
        <v>79</v>
      </c>
      <c r="BR224" s="8">
        <f t="shared" si="29"/>
        <v>84</v>
      </c>
      <c r="BS224" s="8">
        <f>SUM(BS221:BS223)</f>
        <v>72</v>
      </c>
      <c r="BT224" s="8">
        <f>SUM(BT221:BT223)</f>
        <v>56</v>
      </c>
      <c r="BU224" s="8"/>
      <c r="BW224" s="6">
        <f>SUM(BW221:BW223)</f>
        <v>180</v>
      </c>
      <c r="BX224" s="8"/>
      <c r="BY224" s="8"/>
      <c r="BZ224" s="8"/>
      <c r="CA224" s="5"/>
      <c r="CB224" s="5"/>
      <c r="CC224" s="5"/>
      <c r="CD224" s="16"/>
      <c r="CH224" s="5"/>
      <c r="CK224" s="18"/>
    </row>
    <row r="225" spans="1:89">
      <c r="A225" s="56" t="s">
        <v>371</v>
      </c>
      <c r="B225" s="8">
        <f>B221+B222+B223</f>
        <v>12</v>
      </c>
      <c r="C225" s="8">
        <f t="shared" ref="C225:AW225" si="30">C221+C222+C223</f>
        <v>7</v>
      </c>
      <c r="D225" s="8">
        <f t="shared" si="30"/>
        <v>0</v>
      </c>
      <c r="E225" s="8">
        <f t="shared" si="30"/>
        <v>0</v>
      </c>
      <c r="F225" s="8">
        <f t="shared" si="30"/>
        <v>35</v>
      </c>
      <c r="G225" s="8">
        <f t="shared" si="30"/>
        <v>29</v>
      </c>
      <c r="H225" s="8">
        <f t="shared" si="30"/>
        <v>38</v>
      </c>
      <c r="I225" s="8">
        <f t="shared" si="30"/>
        <v>41</v>
      </c>
      <c r="J225" s="8">
        <f t="shared" si="30"/>
        <v>58</v>
      </c>
      <c r="K225" s="8">
        <f t="shared" si="30"/>
        <v>42</v>
      </c>
      <c r="L225" s="8">
        <f t="shared" si="30"/>
        <v>51</v>
      </c>
      <c r="M225" s="8">
        <f t="shared" si="30"/>
        <v>55</v>
      </c>
      <c r="N225" s="8">
        <f t="shared" si="30"/>
        <v>55</v>
      </c>
      <c r="O225" s="8">
        <f t="shared" si="30"/>
        <v>60</v>
      </c>
      <c r="P225" s="8">
        <f t="shared" si="30"/>
        <v>63</v>
      </c>
      <c r="Q225" s="8">
        <f t="shared" si="30"/>
        <v>58</v>
      </c>
      <c r="R225" s="8">
        <f t="shared" si="30"/>
        <v>59</v>
      </c>
      <c r="S225" s="8">
        <f t="shared" si="30"/>
        <v>62</v>
      </c>
      <c r="T225" s="8">
        <f t="shared" si="30"/>
        <v>69</v>
      </c>
      <c r="U225" s="8">
        <f t="shared" si="30"/>
        <v>72</v>
      </c>
      <c r="V225" s="8">
        <f t="shared" si="30"/>
        <v>68</v>
      </c>
      <c r="W225" s="8">
        <f t="shared" si="30"/>
        <v>65</v>
      </c>
      <c r="X225" s="8">
        <f t="shared" si="30"/>
        <v>67</v>
      </c>
      <c r="Y225" s="8">
        <f t="shared" si="30"/>
        <v>57</v>
      </c>
      <c r="Z225" s="8">
        <f t="shared" si="30"/>
        <v>60</v>
      </c>
      <c r="AA225" s="8">
        <f t="shared" si="30"/>
        <v>50</v>
      </c>
      <c r="AB225" s="8">
        <f t="shared" si="30"/>
        <v>60</v>
      </c>
      <c r="AC225" s="8">
        <f t="shared" si="30"/>
        <v>63</v>
      </c>
      <c r="AD225" s="8">
        <f t="shared" si="30"/>
        <v>68</v>
      </c>
      <c r="AE225" s="8">
        <f t="shared" si="30"/>
        <v>51</v>
      </c>
      <c r="AF225" s="8">
        <f t="shared" si="30"/>
        <v>56</v>
      </c>
      <c r="AG225" s="8">
        <f t="shared" si="30"/>
        <v>70</v>
      </c>
      <c r="AH225" s="8">
        <f t="shared" si="30"/>
        <v>61</v>
      </c>
      <c r="AI225" s="8">
        <f t="shared" si="30"/>
        <v>69</v>
      </c>
      <c r="AJ225" s="8">
        <f t="shared" si="30"/>
        <v>79</v>
      </c>
      <c r="AK225" s="8">
        <f t="shared" si="30"/>
        <v>59</v>
      </c>
      <c r="AL225" s="8">
        <f t="shared" si="30"/>
        <v>65</v>
      </c>
      <c r="AM225" s="8">
        <f t="shared" si="30"/>
        <v>67</v>
      </c>
      <c r="AN225" s="8">
        <f t="shared" si="30"/>
        <v>75</v>
      </c>
      <c r="AO225" s="8">
        <f t="shared" si="30"/>
        <v>65</v>
      </c>
      <c r="AP225" s="8">
        <f t="shared" si="30"/>
        <v>62</v>
      </c>
      <c r="AQ225" s="8">
        <f t="shared" si="30"/>
        <v>66</v>
      </c>
      <c r="AR225" s="8">
        <f t="shared" si="30"/>
        <v>70</v>
      </c>
      <c r="AS225" s="8">
        <f t="shared" si="30"/>
        <v>70</v>
      </c>
      <c r="AT225" s="8">
        <f t="shared" si="30"/>
        <v>84</v>
      </c>
      <c r="AU225" s="8">
        <f t="shared" si="30"/>
        <v>71</v>
      </c>
      <c r="AV225" s="8">
        <f t="shared" si="30"/>
        <v>68</v>
      </c>
      <c r="AW225" s="8">
        <f t="shared" si="30"/>
        <v>77</v>
      </c>
      <c r="AX225" s="8">
        <f>AX224</f>
        <v>84</v>
      </c>
      <c r="AY225" s="8">
        <f t="shared" ref="AY225:BT225" si="31">AY224</f>
        <v>79</v>
      </c>
      <c r="AZ225" s="8">
        <f t="shared" si="31"/>
        <v>86</v>
      </c>
      <c r="BA225" s="8">
        <f t="shared" si="31"/>
        <v>79</v>
      </c>
      <c r="BB225" s="8">
        <f t="shared" si="31"/>
        <v>74</v>
      </c>
      <c r="BC225" s="8">
        <f t="shared" si="31"/>
        <v>81</v>
      </c>
      <c r="BD225" s="8">
        <f t="shared" si="31"/>
        <v>72</v>
      </c>
      <c r="BE225" s="8">
        <f t="shared" si="31"/>
        <v>74</v>
      </c>
      <c r="BF225" s="8">
        <f t="shared" si="31"/>
        <v>68</v>
      </c>
      <c r="BG225" s="8">
        <f t="shared" si="31"/>
        <v>64</v>
      </c>
      <c r="BH225" s="8">
        <f t="shared" si="31"/>
        <v>84</v>
      </c>
      <c r="BI225" s="8">
        <f t="shared" si="31"/>
        <v>90</v>
      </c>
      <c r="BJ225" s="8">
        <f t="shared" si="31"/>
        <v>81</v>
      </c>
      <c r="BK225" s="8">
        <f t="shared" si="31"/>
        <v>70</v>
      </c>
      <c r="BL225" s="8">
        <f t="shared" si="31"/>
        <v>64</v>
      </c>
      <c r="BM225" s="8">
        <f t="shared" si="31"/>
        <v>77</v>
      </c>
      <c r="BN225" s="8">
        <f t="shared" si="31"/>
        <v>71</v>
      </c>
      <c r="BO225" s="8">
        <f t="shared" si="31"/>
        <v>72</v>
      </c>
      <c r="BP225" s="8">
        <f t="shared" si="31"/>
        <v>63</v>
      </c>
      <c r="BQ225" s="8">
        <f t="shared" si="31"/>
        <v>79</v>
      </c>
      <c r="BR225" s="8">
        <f t="shared" si="31"/>
        <v>84</v>
      </c>
      <c r="BS225" s="8">
        <f t="shared" si="31"/>
        <v>72</v>
      </c>
      <c r="BT225" s="8">
        <f t="shared" si="31"/>
        <v>56</v>
      </c>
      <c r="BU225" s="8"/>
      <c r="BW225" s="8"/>
      <c r="BX225" s="8"/>
      <c r="BY225" s="8"/>
      <c r="BZ225" s="8"/>
      <c r="CA225" s="5"/>
      <c r="CB225" s="5"/>
      <c r="CC225" s="5"/>
      <c r="CD225" s="16"/>
      <c r="CH225" s="5"/>
      <c r="CK225" s="18"/>
    </row>
    <row r="226" spans="1:89">
      <c r="A226" s="43"/>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c r="AM226" s="8"/>
      <c r="AN226" s="8"/>
      <c r="AO226" s="8"/>
      <c r="AQ226" s="8"/>
      <c r="AR226" s="8"/>
      <c r="AS226" s="8"/>
      <c r="AT226" s="44"/>
      <c r="AU226" s="8"/>
      <c r="AV226" s="8"/>
      <c r="AW226" s="8"/>
      <c r="AX226" s="8"/>
      <c r="AY226" s="8"/>
      <c r="AZ226" s="8"/>
      <c r="BA226" s="8"/>
      <c r="BB226" s="8"/>
      <c r="BC226" s="8"/>
      <c r="BD226" s="8"/>
      <c r="BE226" s="8"/>
      <c r="BF226" s="8"/>
      <c r="BG226" s="8"/>
      <c r="BH226" s="8"/>
      <c r="BI226" s="8"/>
      <c r="BJ226" s="8"/>
      <c r="BK226" s="8"/>
      <c r="BL226" s="8"/>
      <c r="BM226" s="8"/>
      <c r="BN226" s="8"/>
      <c r="BO226" s="8"/>
      <c r="BP226" s="8"/>
      <c r="BQ226" s="8"/>
      <c r="BR226" s="8"/>
      <c r="BS226" s="8"/>
      <c r="BT226" s="8"/>
      <c r="BU226" s="8"/>
      <c r="BW226" s="8"/>
      <c r="BX226" s="8"/>
      <c r="BY226" s="8"/>
      <c r="BZ226" s="8"/>
      <c r="CA226" s="5"/>
      <c r="CB226" s="5"/>
      <c r="CC226" s="5"/>
      <c r="CD226" s="16"/>
      <c r="CH226" s="5"/>
      <c r="CK226" s="18"/>
    </row>
    <row r="227" spans="1:89">
      <c r="A227" s="43"/>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c r="AM227" s="8"/>
      <c r="AN227" s="8"/>
      <c r="AO227" s="8"/>
      <c r="AQ227" s="8"/>
      <c r="AR227" s="8"/>
      <c r="AS227" s="8"/>
      <c r="AT227" s="44"/>
      <c r="AU227" s="8"/>
      <c r="AV227" s="8"/>
      <c r="AW227" s="8"/>
      <c r="AX227" s="8"/>
      <c r="AY227" s="8"/>
      <c r="AZ227" s="8"/>
      <c r="BA227" s="8"/>
      <c r="BB227" s="8"/>
      <c r="BC227" s="8"/>
      <c r="BD227" s="8"/>
      <c r="BE227" s="8"/>
      <c r="BF227" s="8"/>
      <c r="BG227" s="8"/>
      <c r="BH227" s="8"/>
      <c r="BI227" s="8"/>
      <c r="BJ227" s="8"/>
      <c r="BK227" s="8"/>
      <c r="BL227" s="8"/>
      <c r="BM227" s="8"/>
      <c r="BN227" s="8"/>
      <c r="BO227" s="8"/>
      <c r="BP227" s="8"/>
      <c r="BQ227" s="8"/>
      <c r="BR227" s="8"/>
      <c r="BS227" s="8"/>
      <c r="BT227" s="8"/>
      <c r="BU227" s="8"/>
      <c r="BV227" s="8"/>
      <c r="BW227" s="43"/>
      <c r="BX227" s="8"/>
      <c r="BY227" s="8"/>
      <c r="BZ227" s="8"/>
      <c r="CA227" s="5"/>
      <c r="CB227" s="5"/>
      <c r="CC227" s="5"/>
      <c r="CD227" s="16"/>
      <c r="CH227" s="5"/>
      <c r="CK227" s="18"/>
    </row>
    <row r="228" spans="1:89">
      <c r="A228" s="56" t="s">
        <v>349</v>
      </c>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Q228" s="8"/>
      <c r="AR228" s="8"/>
      <c r="AS228" s="8"/>
      <c r="AT228" s="44"/>
      <c r="AU228" s="8"/>
      <c r="AV228" s="8"/>
      <c r="AW228" s="8"/>
      <c r="AX228" s="8"/>
      <c r="AY228" s="8"/>
      <c r="AZ228" s="8"/>
      <c r="BA228" s="8"/>
      <c r="BB228" s="8"/>
      <c r="BC228" s="8"/>
      <c r="BD228" s="8"/>
      <c r="BE228" s="8"/>
      <c r="BF228" s="8"/>
      <c r="BG228" s="8"/>
      <c r="BH228" s="8"/>
      <c r="BI228" s="8"/>
      <c r="BJ228" s="8"/>
      <c r="BK228" s="8"/>
      <c r="BL228" s="8"/>
      <c r="BM228" s="8"/>
      <c r="BN228" s="8"/>
      <c r="BO228" s="8"/>
      <c r="BP228" s="8"/>
      <c r="BQ228" s="8"/>
      <c r="BR228" s="8"/>
      <c r="BS228" s="8"/>
      <c r="BT228" s="8"/>
      <c r="BU228" s="8"/>
      <c r="BV228" s="8"/>
      <c r="BW228" s="43"/>
      <c r="BX228" s="8"/>
      <c r="BY228" s="8"/>
      <c r="BZ228" s="8"/>
      <c r="CA228" s="5"/>
      <c r="CB228" s="5"/>
      <c r="CC228" s="5"/>
      <c r="CD228" s="16"/>
      <c r="CH228" s="5"/>
      <c r="CK228" s="18"/>
    </row>
    <row r="229" spans="1:89">
      <c r="A229" s="56"/>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c r="AM229" s="8"/>
      <c r="AN229" s="8"/>
      <c r="AO229" s="8"/>
      <c r="AQ229" s="8"/>
      <c r="AR229" s="8"/>
      <c r="AS229" s="8"/>
      <c r="AT229" s="44"/>
      <c r="AU229" s="8"/>
      <c r="AV229" s="8"/>
      <c r="AW229" s="8"/>
      <c r="AX229" s="8"/>
      <c r="AY229" s="8"/>
      <c r="AZ229" s="8"/>
      <c r="BA229" s="8"/>
      <c r="BB229" s="8"/>
      <c r="BC229" s="8"/>
      <c r="BD229" s="8"/>
      <c r="BE229" s="8"/>
      <c r="BF229" s="8"/>
      <c r="BG229" s="8"/>
      <c r="BH229" s="8"/>
      <c r="BI229" s="8"/>
      <c r="BJ229" s="8"/>
      <c r="BK229" s="8"/>
      <c r="BL229" s="8"/>
      <c r="BM229" s="8"/>
      <c r="BN229" s="8"/>
      <c r="BO229" s="8"/>
      <c r="BP229" s="8"/>
      <c r="BQ229" s="8"/>
      <c r="BR229" s="8"/>
      <c r="BS229" s="8"/>
      <c r="BT229" s="8"/>
      <c r="BU229" s="8"/>
      <c r="BV229" s="8"/>
      <c r="BW229" s="43"/>
      <c r="BX229" s="8"/>
      <c r="BY229" s="8"/>
      <c r="BZ229" s="8"/>
      <c r="CA229" s="5"/>
      <c r="CB229" s="5"/>
      <c r="CC229" s="5"/>
      <c r="CD229" s="16"/>
      <c r="CH229" s="5"/>
      <c r="CK229" s="18"/>
    </row>
    <row r="230" spans="1:89">
      <c r="A230" s="56" t="s">
        <v>297</v>
      </c>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Q230" s="8"/>
      <c r="AR230" s="8"/>
      <c r="AS230" s="8"/>
      <c r="AT230" s="8"/>
      <c r="AU230" s="8"/>
      <c r="AV230" s="8"/>
      <c r="AW230" s="8"/>
      <c r="AX230" s="8"/>
      <c r="AY230" s="8"/>
      <c r="AZ230" s="8"/>
      <c r="BA230" s="8"/>
      <c r="BB230" s="8"/>
      <c r="BC230" s="8"/>
      <c r="BD230" s="8"/>
      <c r="BE230" s="8"/>
      <c r="BF230" s="8"/>
      <c r="BG230" s="8"/>
      <c r="BH230" s="44"/>
      <c r="BI230" s="44"/>
      <c r="BJ230" s="44"/>
      <c r="BK230" s="44"/>
      <c r="BL230" s="44"/>
      <c r="BM230" s="44"/>
      <c r="BN230" s="44"/>
      <c r="BO230" s="44"/>
      <c r="BP230" s="44"/>
      <c r="BQ230" s="44"/>
      <c r="BR230" s="44"/>
      <c r="BS230" s="44"/>
      <c r="BT230" s="44"/>
      <c r="BV230" s="8"/>
      <c r="BW230" s="6" t="s">
        <v>377</v>
      </c>
      <c r="BX230" s="8"/>
      <c r="BY230" s="8"/>
      <c r="BZ230" s="8"/>
      <c r="CA230" s="5"/>
      <c r="CB230" s="5"/>
      <c r="CC230" s="5"/>
      <c r="CD230" s="16"/>
      <c r="CH230" s="5"/>
      <c r="CK230" s="18"/>
    </row>
    <row r="231" spans="1:89">
      <c r="A231" s="43" t="s">
        <v>226</v>
      </c>
      <c r="B231" s="8">
        <v>1</v>
      </c>
      <c r="C231" s="8">
        <v>1</v>
      </c>
      <c r="D231" s="8"/>
      <c r="E231" s="8">
        <v>0</v>
      </c>
      <c r="F231" s="8">
        <v>8</v>
      </c>
      <c r="G231" s="8">
        <v>13</v>
      </c>
      <c r="H231" s="8">
        <v>8</v>
      </c>
      <c r="I231" s="8">
        <v>8</v>
      </c>
      <c r="J231" s="8">
        <v>6</v>
      </c>
      <c r="K231" s="8">
        <v>3</v>
      </c>
      <c r="L231" s="8">
        <v>9</v>
      </c>
      <c r="M231" s="8">
        <v>12</v>
      </c>
      <c r="N231" s="8">
        <v>13</v>
      </c>
      <c r="O231" s="8">
        <v>12</v>
      </c>
      <c r="P231" s="8">
        <v>16</v>
      </c>
      <c r="Q231" s="8">
        <v>16</v>
      </c>
      <c r="R231" s="8">
        <v>15</v>
      </c>
      <c r="S231" s="8">
        <v>20</v>
      </c>
      <c r="T231" s="8">
        <v>15</v>
      </c>
      <c r="U231" s="8">
        <v>17</v>
      </c>
      <c r="V231" s="8">
        <v>23</v>
      </c>
      <c r="W231" s="8">
        <v>16</v>
      </c>
      <c r="X231" s="8">
        <v>9</v>
      </c>
      <c r="Y231" s="8">
        <v>10</v>
      </c>
      <c r="Z231" s="8">
        <v>15</v>
      </c>
      <c r="AA231" s="8">
        <v>14</v>
      </c>
      <c r="AB231" s="8">
        <v>15</v>
      </c>
      <c r="AC231" s="8">
        <v>16</v>
      </c>
      <c r="AD231" s="8">
        <v>16</v>
      </c>
      <c r="AE231" s="8">
        <v>13</v>
      </c>
      <c r="AF231" s="8">
        <v>13</v>
      </c>
      <c r="AG231" s="8">
        <v>15</v>
      </c>
      <c r="AH231" s="8">
        <v>26</v>
      </c>
      <c r="AI231" s="8">
        <v>27</v>
      </c>
      <c r="AJ231" s="8">
        <v>25</v>
      </c>
      <c r="AK231" s="8">
        <v>25</v>
      </c>
      <c r="AL231" s="8">
        <v>23</v>
      </c>
      <c r="AM231" s="6">
        <v>30</v>
      </c>
      <c r="AN231" s="8">
        <v>19</v>
      </c>
      <c r="AO231" s="8">
        <v>32</v>
      </c>
      <c r="AP231" s="8">
        <v>21</v>
      </c>
      <c r="AQ231" s="8">
        <v>26</v>
      </c>
      <c r="AR231" s="8">
        <v>26</v>
      </c>
      <c r="AS231" s="8">
        <v>33</v>
      </c>
      <c r="AT231" s="8">
        <v>19</v>
      </c>
      <c r="AU231" s="8">
        <v>27</v>
      </c>
      <c r="AV231" s="8">
        <v>27</v>
      </c>
      <c r="AW231" s="8">
        <v>24</v>
      </c>
      <c r="AX231" s="8"/>
      <c r="AY231" s="8"/>
      <c r="AZ231" s="8"/>
      <c r="BA231" s="8"/>
      <c r="BB231" s="8"/>
      <c r="BC231" s="43"/>
      <c r="BD231" s="8"/>
      <c r="BE231" s="8"/>
      <c r="BF231" s="8"/>
      <c r="BG231" s="8"/>
      <c r="BH231" s="8"/>
      <c r="BI231" s="8"/>
      <c r="BJ231" s="8"/>
      <c r="BK231" s="8"/>
      <c r="BL231" s="8"/>
      <c r="BM231" s="8"/>
      <c r="BN231" s="8"/>
      <c r="BO231" s="8"/>
      <c r="BP231" s="8"/>
      <c r="BQ231" s="8"/>
      <c r="BR231" s="8"/>
      <c r="BS231" s="8"/>
      <c r="BT231" s="8"/>
      <c r="BV231" s="8"/>
      <c r="BW231" s="8"/>
      <c r="BX231" s="8"/>
      <c r="BY231" s="8"/>
      <c r="BZ231" s="8"/>
      <c r="CA231" s="5"/>
      <c r="CB231" s="5"/>
      <c r="CC231" s="5"/>
      <c r="CD231" s="16">
        <f>MAX(B231:AW231)</f>
        <v>33</v>
      </c>
      <c r="CE231" s="1">
        <f>COUNT(B231:AW231)</f>
        <v>47</v>
      </c>
      <c r="CF231" s="1">
        <f>SUM(B231:AW231)</f>
        <v>778</v>
      </c>
      <c r="CH231" s="5"/>
      <c r="CI231">
        <f>SUM(AL231:AU231)</f>
        <v>256</v>
      </c>
      <c r="CK231" s="18"/>
    </row>
    <row r="232" spans="1:89">
      <c r="A232" s="43" t="s">
        <v>227</v>
      </c>
      <c r="B232" s="8">
        <v>1</v>
      </c>
      <c r="C232" s="8">
        <v>1</v>
      </c>
      <c r="D232" s="8"/>
      <c r="E232" s="8"/>
      <c r="F232" s="8">
        <v>6</v>
      </c>
      <c r="G232" s="8">
        <v>6</v>
      </c>
      <c r="H232" s="8">
        <v>8</v>
      </c>
      <c r="I232" s="8">
        <v>7</v>
      </c>
      <c r="J232" s="8">
        <v>6</v>
      </c>
      <c r="K232" s="8">
        <v>3</v>
      </c>
      <c r="L232" s="8">
        <v>6</v>
      </c>
      <c r="M232" s="8" t="str">
        <f>"9-11"</f>
        <v>9-11</v>
      </c>
      <c r="N232" s="8" t="str">
        <f>"8-9"</f>
        <v>8-9</v>
      </c>
      <c r="O232" s="8">
        <v>7</v>
      </c>
      <c r="P232" s="8">
        <v>8</v>
      </c>
      <c r="Q232" s="8">
        <v>11</v>
      </c>
      <c r="R232" s="8">
        <v>9</v>
      </c>
      <c r="S232" s="8">
        <v>10</v>
      </c>
      <c r="T232" s="8">
        <v>9</v>
      </c>
      <c r="U232" s="8">
        <v>10</v>
      </c>
      <c r="V232" s="8">
        <v>9</v>
      </c>
      <c r="W232" s="8">
        <v>7</v>
      </c>
      <c r="X232" s="8">
        <v>4</v>
      </c>
      <c r="Y232" s="8">
        <v>5</v>
      </c>
      <c r="Z232" s="8">
        <v>8</v>
      </c>
      <c r="AA232" s="8">
        <v>8</v>
      </c>
      <c r="AB232" s="8">
        <v>7</v>
      </c>
      <c r="AC232" s="8">
        <v>7</v>
      </c>
      <c r="AD232" s="8">
        <v>7</v>
      </c>
      <c r="AE232" s="8">
        <v>7</v>
      </c>
      <c r="AF232" s="8">
        <v>7</v>
      </c>
      <c r="AG232" s="8">
        <v>6</v>
      </c>
      <c r="AH232" s="8">
        <v>12</v>
      </c>
      <c r="AI232" s="8">
        <v>12</v>
      </c>
      <c r="AJ232" s="8">
        <v>13</v>
      </c>
      <c r="AK232" s="8">
        <v>13</v>
      </c>
      <c r="AL232" s="8">
        <v>14</v>
      </c>
      <c r="AM232" s="8">
        <v>13</v>
      </c>
      <c r="AN232" s="8">
        <v>11</v>
      </c>
      <c r="AO232" s="8">
        <v>14</v>
      </c>
      <c r="AP232" s="8">
        <v>14</v>
      </c>
      <c r="AQ232" s="8">
        <v>14</v>
      </c>
      <c r="AR232" s="8">
        <v>17</v>
      </c>
      <c r="AS232" s="8">
        <v>15</v>
      </c>
      <c r="AT232" s="8">
        <v>11</v>
      </c>
      <c r="AU232" s="8">
        <v>15</v>
      </c>
      <c r="AV232" s="8">
        <v>14</v>
      </c>
      <c r="AW232" s="8">
        <v>13</v>
      </c>
      <c r="AX232" s="8"/>
      <c r="AY232" s="8"/>
      <c r="AZ232" s="8"/>
      <c r="BA232" s="8"/>
      <c r="BB232" s="8"/>
      <c r="BC232" s="43"/>
      <c r="BD232" s="8"/>
      <c r="BE232" s="8"/>
      <c r="BF232" s="8"/>
      <c r="BG232" s="8"/>
      <c r="BH232" s="8"/>
      <c r="BI232" s="8"/>
      <c r="BJ232" s="8"/>
      <c r="BK232" s="8"/>
      <c r="BL232" s="8"/>
      <c r="BM232" s="8"/>
      <c r="BN232" s="8"/>
      <c r="BO232" s="8"/>
      <c r="BP232" s="8"/>
      <c r="BQ232" s="8"/>
      <c r="BR232" s="8"/>
      <c r="BS232" s="8"/>
      <c r="BT232" s="8"/>
      <c r="BV232" s="8"/>
      <c r="BW232" s="8"/>
      <c r="BX232" s="8"/>
      <c r="BY232" s="8"/>
      <c r="BZ232" s="8"/>
      <c r="CA232" s="5"/>
      <c r="CB232" s="5"/>
      <c r="CC232" s="5"/>
      <c r="CD232" s="16">
        <f>MAX(B232:AW232)</f>
        <v>17</v>
      </c>
      <c r="CE232" s="1">
        <f>COUNT(B232:AW232)</f>
        <v>44</v>
      </c>
      <c r="CF232" s="1">
        <f>SUM(B232:AW232)</f>
        <v>405</v>
      </c>
      <c r="CH232" s="5"/>
      <c r="CI232">
        <f>SUM(AL232:AU232)</f>
        <v>138</v>
      </c>
      <c r="CK232" s="18"/>
    </row>
    <row r="233" spans="1:89">
      <c r="A233" s="43" t="s">
        <v>102</v>
      </c>
      <c r="B233" s="8"/>
      <c r="C233" s="8"/>
      <c r="D233" s="8"/>
      <c r="E233" s="8"/>
      <c r="F233" s="8"/>
      <c r="G233" s="8" t="s">
        <v>103</v>
      </c>
      <c r="H233" s="8">
        <v>3</v>
      </c>
      <c r="I233" s="8">
        <v>18</v>
      </c>
      <c r="J233" s="8" t="s">
        <v>104</v>
      </c>
      <c r="K233" s="8" t="s">
        <v>105</v>
      </c>
      <c r="L233" s="8">
        <v>27</v>
      </c>
      <c r="M233" s="8">
        <v>28</v>
      </c>
      <c r="N233" s="8">
        <v>24</v>
      </c>
      <c r="O233" s="8">
        <v>18</v>
      </c>
      <c r="P233" s="8">
        <v>22</v>
      </c>
      <c r="Q233" s="8">
        <v>21</v>
      </c>
      <c r="R233" s="8">
        <v>30</v>
      </c>
      <c r="S233" s="8">
        <v>22</v>
      </c>
      <c r="T233" s="8">
        <v>22</v>
      </c>
      <c r="U233" s="8" t="s">
        <v>106</v>
      </c>
      <c r="V233" s="8">
        <v>24</v>
      </c>
      <c r="W233" s="8">
        <v>28</v>
      </c>
      <c r="X233" s="8">
        <v>29</v>
      </c>
      <c r="Y233" s="8">
        <v>8</v>
      </c>
      <c r="Z233" s="8">
        <v>11</v>
      </c>
      <c r="AA233" s="8">
        <v>15</v>
      </c>
      <c r="AB233" s="8">
        <v>20</v>
      </c>
      <c r="AC233" s="8">
        <v>25</v>
      </c>
      <c r="AD233" s="8">
        <v>21</v>
      </c>
      <c r="AE233" s="8">
        <v>16</v>
      </c>
      <c r="AF233" s="8">
        <v>13</v>
      </c>
      <c r="AG233" s="8">
        <v>10</v>
      </c>
      <c r="AH233" s="8">
        <v>12</v>
      </c>
      <c r="AI233" s="8">
        <v>15</v>
      </c>
      <c r="AJ233" s="8">
        <v>21</v>
      </c>
      <c r="AK233" s="8">
        <v>18</v>
      </c>
      <c r="AL233" s="8">
        <v>17</v>
      </c>
      <c r="AM233" s="8">
        <v>18</v>
      </c>
      <c r="AN233" s="8">
        <v>23</v>
      </c>
      <c r="AO233" s="8">
        <v>26</v>
      </c>
      <c r="AP233" s="8">
        <v>39</v>
      </c>
      <c r="AQ233" s="8">
        <v>25</v>
      </c>
      <c r="AR233" s="8">
        <v>27</v>
      </c>
      <c r="AS233" s="8">
        <v>15</v>
      </c>
      <c r="AT233" s="8">
        <v>24</v>
      </c>
      <c r="AU233" s="8">
        <v>17</v>
      </c>
      <c r="AV233" s="8">
        <v>17</v>
      </c>
      <c r="AW233" s="8">
        <v>21</v>
      </c>
      <c r="AX233" s="8"/>
      <c r="AY233" s="8"/>
      <c r="AZ233" s="8"/>
      <c r="BA233" s="8"/>
      <c r="BB233" s="8"/>
      <c r="BC233" s="43"/>
      <c r="BD233" s="8"/>
      <c r="BE233" s="8"/>
      <c r="BF233" s="8"/>
      <c r="BG233" s="8"/>
      <c r="BH233" s="8"/>
      <c r="BI233" s="8"/>
      <c r="BJ233" s="8"/>
      <c r="BK233" s="8"/>
      <c r="BL233" s="8"/>
      <c r="BM233" s="8"/>
      <c r="BN233" s="8"/>
      <c r="BO233" s="8"/>
      <c r="BP233" s="8"/>
      <c r="BQ233" s="8"/>
      <c r="BR233" s="8"/>
      <c r="BS233" s="8"/>
      <c r="BT233" s="8"/>
      <c r="BV233" s="8"/>
      <c r="BW233" s="8"/>
      <c r="BX233" s="8"/>
      <c r="BY233" s="8"/>
      <c r="BZ233" s="8"/>
      <c r="CA233" s="5"/>
      <c r="CB233" s="5"/>
      <c r="CC233" s="5"/>
      <c r="CD233" s="16">
        <f>MAX(B233:AW233)</f>
        <v>39</v>
      </c>
      <c r="CE233" s="1">
        <f>COUNT(B233:AW233)</f>
        <v>39</v>
      </c>
      <c r="CF233" s="1">
        <f>SUM(B233:AW233)</f>
        <v>790</v>
      </c>
      <c r="CH233" s="5"/>
      <c r="CI233">
        <f>SUM(AL233:AU233)</f>
        <v>231</v>
      </c>
      <c r="CK233" s="18"/>
    </row>
    <row r="234" spans="1:89">
      <c r="A234" s="56" t="s">
        <v>298</v>
      </c>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Q234" s="8"/>
      <c r="AR234" s="8"/>
      <c r="AS234" s="8"/>
      <c r="AT234" s="8"/>
      <c r="AU234" s="8"/>
      <c r="AV234" s="8"/>
      <c r="AW234" s="8"/>
      <c r="AX234" s="8"/>
      <c r="AY234" s="8"/>
      <c r="AZ234" s="8"/>
      <c r="BA234" s="8"/>
      <c r="BB234" s="8"/>
      <c r="BC234" s="43"/>
      <c r="BD234" s="8"/>
      <c r="BE234" s="8"/>
      <c r="BF234" s="8"/>
      <c r="BG234" s="8"/>
      <c r="BH234" s="8"/>
      <c r="BI234" s="8"/>
      <c r="BJ234" s="8"/>
      <c r="BK234" s="8"/>
      <c r="BL234" s="8"/>
      <c r="BM234" s="8"/>
      <c r="BN234" s="8"/>
      <c r="BO234" s="8"/>
      <c r="BP234" s="8"/>
      <c r="BQ234" s="8"/>
      <c r="BR234" s="8"/>
      <c r="BS234" s="8"/>
      <c r="BT234" s="8"/>
      <c r="BV234" s="8"/>
      <c r="BW234" s="8"/>
      <c r="BX234" s="8"/>
      <c r="BY234" s="8"/>
      <c r="BZ234" s="8"/>
      <c r="CA234" s="5"/>
      <c r="CB234" s="5"/>
      <c r="CC234" s="5"/>
      <c r="CD234" s="16"/>
      <c r="CH234" s="5"/>
      <c r="CK234" s="18"/>
    </row>
    <row r="235" spans="1:89">
      <c r="A235" s="54" t="s">
        <v>268</v>
      </c>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Q235" s="8"/>
      <c r="AR235" s="8"/>
      <c r="AS235" s="8"/>
      <c r="AT235" s="8"/>
      <c r="AU235" s="8"/>
      <c r="AV235" s="8"/>
      <c r="AW235" s="8"/>
      <c r="AX235" s="8"/>
      <c r="AY235" s="8"/>
      <c r="AZ235" s="8"/>
      <c r="BA235" s="8"/>
      <c r="BB235" s="8"/>
      <c r="BC235" s="43"/>
      <c r="BD235" s="8"/>
      <c r="BE235" s="8"/>
      <c r="BF235" s="8"/>
      <c r="BG235" s="8"/>
      <c r="BH235" s="8"/>
      <c r="BI235" s="8"/>
      <c r="BJ235" s="8"/>
      <c r="BK235" s="8"/>
      <c r="BL235" s="8"/>
      <c r="BM235" s="8"/>
      <c r="BN235" s="8"/>
      <c r="BO235" s="8"/>
      <c r="BP235" s="8"/>
      <c r="BQ235" s="8"/>
      <c r="BR235" s="8"/>
      <c r="BS235" s="8"/>
      <c r="BT235" s="8"/>
      <c r="BV235" s="8"/>
      <c r="BW235" s="8"/>
      <c r="BX235" s="8"/>
      <c r="BY235" s="8"/>
      <c r="BZ235" s="8"/>
      <c r="CA235" s="5"/>
      <c r="CB235" s="5"/>
      <c r="CC235" s="5"/>
      <c r="CD235" s="16"/>
      <c r="CH235" s="5"/>
      <c r="CK235" s="18"/>
    </row>
    <row r="236" spans="1:89">
      <c r="A236" s="54" t="s">
        <v>269</v>
      </c>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Q236" s="8"/>
      <c r="AR236" s="8"/>
      <c r="AS236" s="8"/>
      <c r="AT236" s="8"/>
      <c r="AU236" s="8"/>
      <c r="AV236" s="8"/>
      <c r="AW236" s="8"/>
      <c r="AX236" s="8">
        <v>36</v>
      </c>
      <c r="AY236" s="8">
        <v>40</v>
      </c>
      <c r="AZ236" s="8">
        <v>43</v>
      </c>
      <c r="BA236" s="8">
        <v>38</v>
      </c>
      <c r="BB236" s="8">
        <v>29</v>
      </c>
      <c r="BC236" s="8">
        <v>57</v>
      </c>
      <c r="BD236" s="8">
        <v>38</v>
      </c>
      <c r="BE236" s="8">
        <v>38</v>
      </c>
      <c r="BF236" s="8">
        <v>33</v>
      </c>
      <c r="BG236" s="8">
        <v>34</v>
      </c>
      <c r="BH236" s="8">
        <v>38</v>
      </c>
      <c r="BI236" s="8">
        <v>32</v>
      </c>
      <c r="BJ236" s="8">
        <v>23</v>
      </c>
      <c r="BK236" s="8">
        <v>35</v>
      </c>
      <c r="BL236" s="8">
        <v>29</v>
      </c>
      <c r="BM236" s="45">
        <v>36</v>
      </c>
      <c r="BN236" s="45">
        <v>42</v>
      </c>
      <c r="BO236" s="45">
        <v>39</v>
      </c>
      <c r="BP236" s="45">
        <v>33</v>
      </c>
      <c r="BQ236" s="45">
        <v>40</v>
      </c>
      <c r="BR236" s="42">
        <v>41</v>
      </c>
      <c r="BS236" s="45">
        <v>28</v>
      </c>
      <c r="BT236" s="45">
        <v>18</v>
      </c>
      <c r="BV236" s="8"/>
      <c r="BW236" s="8"/>
      <c r="BX236" s="8"/>
      <c r="BY236" s="8"/>
      <c r="BZ236" s="8"/>
      <c r="CA236" s="5"/>
      <c r="CB236" s="5"/>
      <c r="CC236" s="5"/>
      <c r="CD236" s="16"/>
      <c r="CH236" s="5"/>
      <c r="CK236" s="18"/>
    </row>
    <row r="237" spans="1:89">
      <c r="A237" s="57" t="s">
        <v>306</v>
      </c>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Q237" s="8"/>
      <c r="AR237" s="8"/>
      <c r="AS237" s="8"/>
      <c r="AT237" s="8"/>
      <c r="AU237" s="8"/>
      <c r="AV237" s="8"/>
      <c r="AW237" s="8"/>
      <c r="AX237" s="8">
        <v>18</v>
      </c>
      <c r="AY237" s="8">
        <v>19</v>
      </c>
      <c r="AZ237" s="8">
        <v>19</v>
      </c>
      <c r="BA237" s="8">
        <v>18</v>
      </c>
      <c r="BB237" s="8">
        <v>15</v>
      </c>
      <c r="BC237" s="8"/>
      <c r="BD237" s="8"/>
      <c r="BE237" s="8"/>
      <c r="BF237" s="8"/>
      <c r="BG237" s="8"/>
      <c r="BH237" s="8"/>
      <c r="BI237" s="8"/>
      <c r="BJ237" s="8"/>
      <c r="BK237" s="8"/>
      <c r="BL237" s="8"/>
      <c r="BM237" s="45"/>
      <c r="BN237" s="45"/>
      <c r="BO237" s="45"/>
      <c r="BP237" s="45"/>
      <c r="BQ237" s="45"/>
      <c r="BR237" s="42"/>
      <c r="BS237" s="45"/>
      <c r="BT237" s="45"/>
      <c r="BV237" s="8"/>
      <c r="BW237" s="8"/>
      <c r="BX237" s="8"/>
      <c r="BY237" s="8"/>
      <c r="BZ237" s="8"/>
      <c r="CA237" s="5"/>
      <c r="CB237" s="5"/>
      <c r="CC237" s="5"/>
      <c r="CD237" s="16"/>
      <c r="CH237" s="5"/>
      <c r="CK237" s="18"/>
    </row>
    <row r="238" spans="1:89">
      <c r="A238" s="54" t="s">
        <v>270</v>
      </c>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Q238" s="8"/>
      <c r="AR238" s="8"/>
      <c r="AS238" s="8"/>
      <c r="AT238" s="8"/>
      <c r="AU238" s="8"/>
      <c r="AV238" s="8"/>
      <c r="AW238" s="8"/>
      <c r="AX238" s="8">
        <v>19</v>
      </c>
      <c r="AY238" s="8">
        <v>12</v>
      </c>
      <c r="AZ238" s="8">
        <v>17</v>
      </c>
      <c r="BA238" s="8">
        <v>9</v>
      </c>
      <c r="BB238" s="8">
        <v>13</v>
      </c>
      <c r="BC238" s="8">
        <v>25</v>
      </c>
      <c r="BD238" s="8">
        <v>19</v>
      </c>
      <c r="BE238" s="8">
        <v>19</v>
      </c>
      <c r="BF238" s="8">
        <v>15</v>
      </c>
      <c r="BG238" s="8">
        <v>16</v>
      </c>
      <c r="BH238" s="8">
        <v>21</v>
      </c>
      <c r="BI238" s="8">
        <v>29</v>
      </c>
      <c r="BJ238" s="8">
        <v>14</v>
      </c>
      <c r="BK238" s="8">
        <v>17</v>
      </c>
      <c r="BL238" s="8">
        <v>38</v>
      </c>
      <c r="BM238" s="45">
        <v>10</v>
      </c>
      <c r="BN238" s="45">
        <v>21</v>
      </c>
      <c r="BO238" s="45">
        <v>25</v>
      </c>
      <c r="BP238" s="45">
        <v>14</v>
      </c>
      <c r="BQ238" s="45">
        <v>19</v>
      </c>
      <c r="BR238" s="42">
        <v>22</v>
      </c>
      <c r="BS238" s="45">
        <v>9</v>
      </c>
      <c r="BT238" s="45">
        <v>6</v>
      </c>
      <c r="BV238" s="8"/>
      <c r="BW238" s="8"/>
      <c r="BX238" s="8"/>
      <c r="BY238" s="8"/>
      <c r="BZ238" s="8"/>
      <c r="CA238" s="5"/>
      <c r="CB238" s="5"/>
      <c r="CC238" s="5"/>
      <c r="CD238" s="16"/>
      <c r="CH238" s="5"/>
      <c r="CK238" s="18"/>
    </row>
    <row r="239" spans="1:89">
      <c r="A239" s="57" t="s">
        <v>322</v>
      </c>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Q239" s="8"/>
      <c r="AR239" s="8"/>
      <c r="AS239" s="8"/>
      <c r="AT239" s="8"/>
      <c r="AU239" s="8"/>
      <c r="AV239" s="8"/>
      <c r="AW239" s="8"/>
      <c r="AX239" s="8"/>
      <c r="AY239" s="8"/>
      <c r="AZ239" s="8"/>
      <c r="BA239" s="8"/>
      <c r="BB239" s="8"/>
      <c r="BC239" s="8"/>
      <c r="BD239" s="8">
        <v>5</v>
      </c>
      <c r="BE239" s="8">
        <v>4</v>
      </c>
      <c r="BF239" s="8">
        <v>5</v>
      </c>
      <c r="BG239" s="8"/>
      <c r="BH239" s="8">
        <v>4</v>
      </c>
      <c r="BI239" s="8">
        <v>5</v>
      </c>
      <c r="BJ239" s="8">
        <v>7</v>
      </c>
      <c r="BK239" s="8">
        <v>8</v>
      </c>
      <c r="BL239" s="8">
        <v>13</v>
      </c>
      <c r="BM239" s="45"/>
      <c r="BN239" s="45"/>
      <c r="BO239" s="45"/>
      <c r="BP239" s="45"/>
      <c r="BQ239" s="45"/>
      <c r="BR239" s="42"/>
      <c r="BS239" s="45"/>
      <c r="BT239" s="45"/>
      <c r="BV239" s="8"/>
      <c r="BW239" s="8"/>
      <c r="BX239" s="8"/>
      <c r="BY239" s="8"/>
      <c r="BZ239" s="8"/>
      <c r="CA239" s="5"/>
      <c r="CB239" s="5"/>
      <c r="CC239" s="5"/>
      <c r="CD239" s="16"/>
      <c r="CH239" s="5"/>
      <c r="CK239" s="18"/>
    </row>
    <row r="240" spans="1:89">
      <c r="A240" s="54" t="s">
        <v>271</v>
      </c>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Q240" s="8"/>
      <c r="AR240" s="8"/>
      <c r="AS240" s="8"/>
      <c r="AT240" s="8"/>
      <c r="AU240" s="8"/>
      <c r="AV240" s="8"/>
      <c r="AW240" s="8"/>
      <c r="AX240" s="8"/>
      <c r="AY240" s="8"/>
      <c r="AZ240" s="8"/>
      <c r="BA240" s="8"/>
      <c r="BB240" s="8"/>
      <c r="BC240" s="8">
        <v>82</v>
      </c>
      <c r="BD240" s="8">
        <v>62</v>
      </c>
      <c r="BE240" s="8">
        <v>61</v>
      </c>
      <c r="BF240" s="8">
        <v>53</v>
      </c>
      <c r="BG240" s="8">
        <v>50</v>
      </c>
      <c r="BH240" s="8">
        <v>63</v>
      </c>
      <c r="BI240" s="8">
        <v>66</v>
      </c>
      <c r="BJ240" s="8">
        <v>44</v>
      </c>
      <c r="BK240" s="8">
        <v>60</v>
      </c>
      <c r="BL240" s="8">
        <v>80</v>
      </c>
      <c r="BM240" s="45">
        <v>46</v>
      </c>
      <c r="BN240" s="45">
        <v>63</v>
      </c>
      <c r="BO240" s="45">
        <v>64</v>
      </c>
      <c r="BP240" s="45">
        <v>47</v>
      </c>
      <c r="BQ240" s="45">
        <v>59</v>
      </c>
      <c r="BR240" s="83">
        <v>63</v>
      </c>
      <c r="BS240" s="45"/>
      <c r="BT240" s="45">
        <v>24</v>
      </c>
      <c r="BV240" s="8"/>
      <c r="BW240" s="8"/>
      <c r="BX240" s="8"/>
      <c r="BY240" s="8"/>
      <c r="BZ240" s="8"/>
      <c r="CA240" s="5"/>
      <c r="CB240" s="5"/>
      <c r="CC240" s="5"/>
      <c r="CD240" s="16"/>
      <c r="CH240" s="5"/>
      <c r="CK240" s="18"/>
    </row>
    <row r="241" spans="1:89">
      <c r="A241" s="50" t="s">
        <v>299</v>
      </c>
      <c r="B241" s="8">
        <f>B231</f>
        <v>1</v>
      </c>
      <c r="C241" s="8">
        <f>C231</f>
        <v>1</v>
      </c>
      <c r="D241" s="8"/>
      <c r="E241" s="8"/>
      <c r="F241" s="8">
        <f>F231</f>
        <v>8</v>
      </c>
      <c r="G241" s="8">
        <f>G231</f>
        <v>13</v>
      </c>
      <c r="H241" s="8">
        <f>H231</f>
        <v>8</v>
      </c>
      <c r="I241" s="8">
        <f>I231</f>
        <v>8</v>
      </c>
      <c r="J241" s="8">
        <f>J231</f>
        <v>6</v>
      </c>
      <c r="K241" s="8">
        <f>K231</f>
        <v>3</v>
      </c>
      <c r="L241" s="8">
        <f>L231</f>
        <v>9</v>
      </c>
      <c r="M241" s="8">
        <f>M231</f>
        <v>12</v>
      </c>
      <c r="N241" s="8">
        <f>N231</f>
        <v>13</v>
      </c>
      <c r="O241" s="8">
        <f>O231</f>
        <v>12</v>
      </c>
      <c r="P241" s="8">
        <f>P231</f>
        <v>16</v>
      </c>
      <c r="Q241" s="8">
        <f>Q231</f>
        <v>16</v>
      </c>
      <c r="R241" s="8">
        <f>R231</f>
        <v>15</v>
      </c>
      <c r="S241" s="8">
        <f>S231</f>
        <v>20</v>
      </c>
      <c r="T241" s="8">
        <f>T231</f>
        <v>15</v>
      </c>
      <c r="U241" s="8">
        <f>U231</f>
        <v>17</v>
      </c>
      <c r="V241" s="8">
        <f>V231</f>
        <v>23</v>
      </c>
      <c r="W241" s="8">
        <f>W231</f>
        <v>16</v>
      </c>
      <c r="X241" s="8">
        <f>X231</f>
        <v>9</v>
      </c>
      <c r="Y241" s="8">
        <f>Y231</f>
        <v>10</v>
      </c>
      <c r="Z241" s="8">
        <f>Z231</f>
        <v>15</v>
      </c>
      <c r="AA241" s="8">
        <f>AA231</f>
        <v>14</v>
      </c>
      <c r="AB241" s="8">
        <f>AB231</f>
        <v>15</v>
      </c>
      <c r="AC241" s="8">
        <f>AC231</f>
        <v>16</v>
      </c>
      <c r="AD241" s="8">
        <f>AD231</f>
        <v>16</v>
      </c>
      <c r="AE241" s="8">
        <f>AE231</f>
        <v>13</v>
      </c>
      <c r="AF241" s="8">
        <f>AF231</f>
        <v>13</v>
      </c>
      <c r="AG241" s="8">
        <f>AG231</f>
        <v>15</v>
      </c>
      <c r="AH241" s="8">
        <f>AH231</f>
        <v>26</v>
      </c>
      <c r="AI241" s="8">
        <f>AI231</f>
        <v>27</v>
      </c>
      <c r="AJ241" s="8">
        <f>AJ231</f>
        <v>25</v>
      </c>
      <c r="AK241" s="8">
        <f>AK231</f>
        <v>25</v>
      </c>
      <c r="AL241" s="8">
        <f>AL231</f>
        <v>23</v>
      </c>
      <c r="AM241" s="8">
        <f>AM231</f>
        <v>30</v>
      </c>
      <c r="AN241" s="8">
        <f>AN231</f>
        <v>19</v>
      </c>
      <c r="AO241" s="8">
        <f>AO231</f>
        <v>32</v>
      </c>
      <c r="AP241" s="8">
        <f>AP231</f>
        <v>21</v>
      </c>
      <c r="AQ241" s="8">
        <f>AQ231</f>
        <v>26</v>
      </c>
      <c r="AR241" s="8">
        <f>AR231</f>
        <v>26</v>
      </c>
      <c r="AS241" s="8">
        <f>AS231</f>
        <v>33</v>
      </c>
      <c r="AT241" s="8">
        <f>AT231</f>
        <v>19</v>
      </c>
      <c r="AU241" s="8">
        <f>AU231</f>
        <v>27</v>
      </c>
      <c r="AV241" s="8">
        <f>AV231</f>
        <v>27</v>
      </c>
      <c r="AW241" s="8">
        <f>AW231</f>
        <v>24</v>
      </c>
      <c r="AX241" s="8">
        <f>AX236+AX238</f>
        <v>55</v>
      </c>
      <c r="AY241" s="8">
        <f>AY236+AY238</f>
        <v>52</v>
      </c>
      <c r="AZ241" s="8">
        <f>AZ236+AZ238</f>
        <v>60</v>
      </c>
      <c r="BA241" s="8">
        <f>BA236+BA238</f>
        <v>47</v>
      </c>
      <c r="BB241" s="8">
        <f>BB236+BB238</f>
        <v>42</v>
      </c>
      <c r="BC241" s="8">
        <f>BC240</f>
        <v>82</v>
      </c>
      <c r="BD241" s="8">
        <f>BD240</f>
        <v>62</v>
      </c>
      <c r="BE241" s="8">
        <f>BE240</f>
        <v>61</v>
      </c>
      <c r="BF241" s="8">
        <f>BF240</f>
        <v>53</v>
      </c>
      <c r="BG241" s="8">
        <f>BG240</f>
        <v>50</v>
      </c>
      <c r="BH241" s="8">
        <f>BH240</f>
        <v>63</v>
      </c>
      <c r="BI241" s="8">
        <f>BI240</f>
        <v>66</v>
      </c>
      <c r="BJ241" s="8">
        <f>BJ240</f>
        <v>44</v>
      </c>
      <c r="BK241" s="8">
        <f>BK240</f>
        <v>60</v>
      </c>
      <c r="BL241" s="8">
        <f>BL240</f>
        <v>80</v>
      </c>
      <c r="BM241" s="8">
        <f>BM240</f>
        <v>46</v>
      </c>
      <c r="BN241" s="8">
        <f>BN240</f>
        <v>63</v>
      </c>
      <c r="BO241" s="8">
        <f>BO240</f>
        <v>64</v>
      </c>
      <c r="BP241" s="8">
        <f>BP240</f>
        <v>47</v>
      </c>
      <c r="BQ241" s="8">
        <f>BQ240</f>
        <v>59</v>
      </c>
      <c r="BR241" s="8">
        <f>BR240</f>
        <v>63</v>
      </c>
      <c r="BS241" s="8">
        <v>37</v>
      </c>
      <c r="BT241" s="8">
        <f>BT240</f>
        <v>24</v>
      </c>
      <c r="BV241" s="8"/>
      <c r="BW241" s="8">
        <f>SUM(B241:BS241)</f>
        <v>2034</v>
      </c>
      <c r="BX241" s="8"/>
      <c r="BY241" s="8"/>
      <c r="BZ241" s="8"/>
      <c r="CA241" s="5"/>
      <c r="CB241" s="5"/>
      <c r="CC241" s="5"/>
      <c r="CD241" s="16"/>
      <c r="CH241" s="5"/>
      <c r="CK241" s="18"/>
    </row>
    <row r="242" spans="1:89">
      <c r="A242" s="56"/>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L242" s="8"/>
      <c r="AM242" s="8"/>
      <c r="AN242" s="8"/>
      <c r="AO242" s="8"/>
      <c r="AQ242" s="8"/>
      <c r="AR242" s="8"/>
      <c r="AS242" s="8"/>
      <c r="AT242" s="44"/>
      <c r="AU242" s="8"/>
      <c r="AV242" s="8"/>
      <c r="AW242" s="8"/>
      <c r="AX242" s="8"/>
      <c r="AY242" s="8"/>
      <c r="AZ242" s="8"/>
      <c r="BA242" s="8"/>
      <c r="BB242" s="8"/>
      <c r="BC242" s="8"/>
      <c r="BD242" s="8"/>
      <c r="BE242" s="8"/>
      <c r="BF242" s="8"/>
      <c r="BG242" s="8"/>
      <c r="BH242" s="8"/>
      <c r="BI242" s="8"/>
      <c r="BJ242" s="8"/>
      <c r="BK242" s="8"/>
      <c r="BL242" s="8"/>
      <c r="BM242" s="8"/>
      <c r="BN242" s="8"/>
      <c r="BO242" s="8"/>
      <c r="BP242" s="8"/>
      <c r="BQ242" s="8"/>
      <c r="BR242" s="8"/>
      <c r="BS242" s="8"/>
      <c r="BT242" s="8"/>
      <c r="BV242" s="8"/>
      <c r="BW242" s="8"/>
      <c r="BX242" s="8"/>
      <c r="BY242" s="8"/>
      <c r="BZ242" s="8"/>
      <c r="CA242" s="5"/>
      <c r="CB242" s="5"/>
      <c r="CC242" s="5"/>
      <c r="CD242" s="16"/>
      <c r="CH242" s="5"/>
      <c r="CK242" s="18"/>
    </row>
    <row r="243" spans="1:89">
      <c r="A243" s="56" t="s">
        <v>300</v>
      </c>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c r="AM243" s="8"/>
      <c r="AN243" s="8"/>
      <c r="AO243" s="8"/>
      <c r="AQ243" s="8"/>
      <c r="AR243" s="8"/>
      <c r="AS243" s="8"/>
      <c r="AT243" s="44"/>
      <c r="AU243" s="8"/>
      <c r="AV243" s="8"/>
      <c r="AW243" s="8"/>
      <c r="AX243" s="8"/>
      <c r="AY243" s="8"/>
      <c r="AZ243" s="8"/>
      <c r="BA243" s="8"/>
      <c r="BB243" s="8"/>
      <c r="BC243" s="8"/>
      <c r="BD243" s="8"/>
      <c r="BE243" s="8"/>
      <c r="BF243" s="8"/>
      <c r="BG243" s="8"/>
      <c r="BH243" s="8"/>
      <c r="BI243" s="8"/>
      <c r="BJ243" s="8"/>
      <c r="BK243" s="8"/>
      <c r="BL243" s="8"/>
      <c r="BM243" s="8"/>
      <c r="BN243" s="8"/>
      <c r="BO243" s="8"/>
      <c r="BP243" s="8"/>
      <c r="BQ243" s="8"/>
      <c r="BR243" s="8"/>
      <c r="BS243" s="8"/>
      <c r="BT243" s="8"/>
      <c r="BV243" s="8"/>
      <c r="BW243" s="8"/>
      <c r="BX243" s="8"/>
      <c r="BY243" s="8"/>
      <c r="BZ243" s="8"/>
      <c r="CA243" s="5"/>
      <c r="CB243" s="5"/>
      <c r="CC243" s="5"/>
      <c r="CD243" s="16"/>
      <c r="CH243" s="5"/>
      <c r="CK243" s="18"/>
    </row>
    <row r="244" spans="1:89">
      <c r="A244" s="43" t="s">
        <v>222</v>
      </c>
      <c r="B244" s="8"/>
      <c r="C244" s="8"/>
      <c r="D244" s="8"/>
      <c r="E244" s="8"/>
      <c r="F244" s="8"/>
      <c r="G244" s="8" t="s">
        <v>96</v>
      </c>
      <c r="H244" s="8" t="s">
        <v>96</v>
      </c>
      <c r="I244" s="8">
        <v>33</v>
      </c>
      <c r="J244" s="8">
        <v>23</v>
      </c>
      <c r="K244" s="8">
        <v>10</v>
      </c>
      <c r="L244" s="8">
        <v>15</v>
      </c>
      <c r="M244" s="8">
        <v>29</v>
      </c>
      <c r="N244" s="8">
        <v>20.5</v>
      </c>
      <c r="O244" s="8">
        <v>29</v>
      </c>
      <c r="P244" s="8">
        <v>26.5</v>
      </c>
      <c r="Q244" s="8">
        <v>36</v>
      </c>
      <c r="R244" s="8">
        <v>20.5</v>
      </c>
      <c r="S244" s="8">
        <v>32</v>
      </c>
      <c r="T244" s="8">
        <v>36</v>
      </c>
      <c r="U244" s="8">
        <v>30.5</v>
      </c>
      <c r="V244" s="8">
        <v>42</v>
      </c>
      <c r="W244" s="8">
        <v>25.5</v>
      </c>
      <c r="X244" s="8">
        <v>19.5</v>
      </c>
      <c r="Y244" s="8">
        <v>15</v>
      </c>
      <c r="Z244" s="8">
        <v>27</v>
      </c>
      <c r="AA244" s="8">
        <v>18.25</v>
      </c>
      <c r="AB244" s="8">
        <v>18</v>
      </c>
      <c r="AC244" s="8">
        <v>18</v>
      </c>
      <c r="AD244" s="8">
        <v>26</v>
      </c>
      <c r="AE244" s="8">
        <v>21</v>
      </c>
      <c r="AF244" s="8">
        <v>19.25</v>
      </c>
      <c r="AG244" s="8">
        <v>12</v>
      </c>
      <c r="AH244" s="8">
        <v>54</v>
      </c>
      <c r="AI244" s="8">
        <v>22.5</v>
      </c>
      <c r="AJ244" s="8">
        <v>23.75</v>
      </c>
      <c r="AK244" s="8">
        <v>42.5</v>
      </c>
      <c r="AL244" s="8">
        <v>23</v>
      </c>
      <c r="AM244" s="8">
        <v>41</v>
      </c>
      <c r="AN244" s="8">
        <v>22</v>
      </c>
      <c r="AO244" s="8">
        <v>51.5</v>
      </c>
      <c r="AP244" s="8">
        <v>15</v>
      </c>
      <c r="AQ244" s="8">
        <v>26.5</v>
      </c>
      <c r="AR244" s="8">
        <v>36.5</v>
      </c>
      <c r="AS244" s="8">
        <v>45.5</v>
      </c>
      <c r="AT244" s="8">
        <v>28.3</v>
      </c>
      <c r="AU244" s="8">
        <v>40.5</v>
      </c>
      <c r="AV244" s="8">
        <v>35</v>
      </c>
      <c r="AW244" s="8">
        <v>35</v>
      </c>
      <c r="AX244" s="8">
        <v>47.5</v>
      </c>
      <c r="AY244" s="8">
        <v>46</v>
      </c>
      <c r="AZ244" s="8">
        <v>37</v>
      </c>
      <c r="BA244" s="8">
        <v>48.5</v>
      </c>
      <c r="BB244" s="8">
        <v>43.5</v>
      </c>
      <c r="BC244" s="8">
        <v>92.5</v>
      </c>
      <c r="BD244" s="8">
        <v>41.5</v>
      </c>
      <c r="BE244" s="8">
        <v>45.55</v>
      </c>
      <c r="BF244" s="8">
        <v>52.5</v>
      </c>
      <c r="BG244" s="8">
        <v>29.5</v>
      </c>
      <c r="BH244" s="44">
        <v>59.5</v>
      </c>
      <c r="BI244" s="8">
        <v>59.75</v>
      </c>
      <c r="BJ244" s="8">
        <v>43.5</v>
      </c>
      <c r="BK244" s="8">
        <v>47</v>
      </c>
      <c r="BL244" s="8">
        <v>85</v>
      </c>
      <c r="BM244" s="44">
        <v>37</v>
      </c>
      <c r="BN244" s="44">
        <v>40.5</v>
      </c>
      <c r="BO244" s="8">
        <v>32</v>
      </c>
      <c r="BP244" s="78">
        <v>26</v>
      </c>
      <c r="BQ244" s="8">
        <v>30</v>
      </c>
      <c r="BR244" s="79">
        <v>39</v>
      </c>
      <c r="BS244" s="8">
        <v>22</v>
      </c>
      <c r="BT244" s="8"/>
      <c r="BV244" s="8"/>
      <c r="BW244" s="44"/>
      <c r="BX244" s="8"/>
      <c r="BY244" s="8"/>
      <c r="BZ244" s="8"/>
      <c r="CA244" s="5"/>
      <c r="CB244" s="5"/>
      <c r="CC244" s="5"/>
      <c r="CD244" s="16">
        <f t="shared" ref="CD244:CD251" si="32">MAX(B244:AW244)</f>
        <v>54</v>
      </c>
      <c r="CE244" s="1">
        <f t="shared" ref="CE244:CE251" si="33">COUNT(B244:AW244)</f>
        <v>41</v>
      </c>
      <c r="CF244" s="37">
        <f t="shared" ref="CF244:CF251" si="34">SUM(B244:AW244)</f>
        <v>1145.05</v>
      </c>
      <c r="CH244" s="5"/>
      <c r="CI244">
        <f t="shared" ref="CI244:CI251" si="35">SUM(AL244:AU244)</f>
        <v>329.8</v>
      </c>
      <c r="CK244" s="18"/>
    </row>
    <row r="245" spans="1:89">
      <c r="A245" s="43" t="s">
        <v>223</v>
      </c>
      <c r="B245" s="8"/>
      <c r="C245" s="8"/>
      <c r="D245" s="8"/>
      <c r="E245" s="8"/>
      <c r="F245" s="8"/>
      <c r="G245" s="8" t="s">
        <v>96</v>
      </c>
      <c r="H245" s="8" t="s">
        <v>96</v>
      </c>
      <c r="I245" s="8">
        <v>5</v>
      </c>
      <c r="J245" s="8">
        <v>11</v>
      </c>
      <c r="K245" s="8">
        <v>5</v>
      </c>
      <c r="L245" s="8">
        <v>12</v>
      </c>
      <c r="M245" s="8">
        <v>12</v>
      </c>
      <c r="N245" s="8">
        <v>11.5</v>
      </c>
      <c r="O245" s="8">
        <v>6</v>
      </c>
      <c r="P245" s="8">
        <v>17</v>
      </c>
      <c r="Q245" s="8">
        <v>10.5</v>
      </c>
      <c r="R245" s="8">
        <v>22</v>
      </c>
      <c r="S245" s="8">
        <v>16.5</v>
      </c>
      <c r="T245" s="8">
        <v>18</v>
      </c>
      <c r="U245" s="8">
        <v>22</v>
      </c>
      <c r="V245" s="8">
        <v>22</v>
      </c>
      <c r="W245" s="8">
        <v>15</v>
      </c>
      <c r="X245" s="8">
        <v>9</v>
      </c>
      <c r="Y245" s="8">
        <v>19.5</v>
      </c>
      <c r="Z245" s="8">
        <v>19</v>
      </c>
      <c r="AA245" s="8">
        <v>17</v>
      </c>
      <c r="AB245" s="8">
        <v>21</v>
      </c>
      <c r="AC245" s="8">
        <v>20.5</v>
      </c>
      <c r="AD245" s="8">
        <v>18</v>
      </c>
      <c r="AE245" s="8">
        <v>15</v>
      </c>
      <c r="AF245" s="8">
        <v>18.5</v>
      </c>
      <c r="AG245" s="8">
        <v>19.2</v>
      </c>
      <c r="AH245" s="8">
        <v>17.3</v>
      </c>
      <c r="AI245" s="8">
        <v>39.75</v>
      </c>
      <c r="AJ245" s="8">
        <v>23.75</v>
      </c>
      <c r="AK245" s="8">
        <v>24.5</v>
      </c>
      <c r="AL245" s="8">
        <v>39</v>
      </c>
      <c r="AM245" s="8">
        <v>32.5</v>
      </c>
      <c r="AN245" s="8">
        <v>39.5</v>
      </c>
      <c r="AO245" s="8">
        <v>32.5</v>
      </c>
      <c r="AP245" s="8">
        <v>39</v>
      </c>
      <c r="AQ245" s="8">
        <v>43</v>
      </c>
      <c r="AR245" s="8">
        <v>41.5</v>
      </c>
      <c r="AS245" s="8">
        <v>35</v>
      </c>
      <c r="AT245" s="8">
        <v>29</v>
      </c>
      <c r="AU245" s="8">
        <v>33.5</v>
      </c>
      <c r="AV245" s="8">
        <v>29</v>
      </c>
      <c r="AW245" s="8">
        <v>29</v>
      </c>
      <c r="AX245" s="8">
        <v>37.5</v>
      </c>
      <c r="AY245" s="8">
        <v>73.5</v>
      </c>
      <c r="AZ245" s="8">
        <v>62</v>
      </c>
      <c r="BA245" s="8">
        <v>42.5</v>
      </c>
      <c r="BB245" s="8">
        <v>35.5</v>
      </c>
      <c r="BC245" s="8">
        <v>70.25</v>
      </c>
      <c r="BD245" s="8">
        <v>39.25</v>
      </c>
      <c r="BE245" s="8">
        <v>80.78</v>
      </c>
      <c r="BF245" s="8">
        <v>63.75</v>
      </c>
      <c r="BG245" s="8">
        <v>54.25</v>
      </c>
      <c r="BH245" s="44">
        <v>68</v>
      </c>
      <c r="BI245" s="8">
        <v>60.5</v>
      </c>
      <c r="BJ245" s="8">
        <v>55.5</v>
      </c>
      <c r="BK245" s="8">
        <v>59</v>
      </c>
      <c r="BL245" s="8">
        <v>656</v>
      </c>
      <c r="BM245" s="44">
        <v>55.05</v>
      </c>
      <c r="BN245" s="44">
        <v>68</v>
      </c>
      <c r="BO245" s="8">
        <v>64</v>
      </c>
      <c r="BP245" s="44">
        <v>51.5</v>
      </c>
      <c r="BQ245" s="44">
        <v>78</v>
      </c>
      <c r="BR245" s="79">
        <v>56.25</v>
      </c>
      <c r="BS245" s="44">
        <v>52</v>
      </c>
      <c r="BT245" s="8"/>
      <c r="BV245" s="8"/>
      <c r="BW245" s="44"/>
      <c r="BX245" s="8"/>
      <c r="BY245" s="8"/>
      <c r="BZ245" s="8"/>
      <c r="CA245" s="5"/>
      <c r="CB245" s="5"/>
      <c r="CC245" s="5"/>
      <c r="CD245" s="16">
        <f t="shared" si="32"/>
        <v>43</v>
      </c>
      <c r="CE245" s="1">
        <f t="shared" si="33"/>
        <v>41</v>
      </c>
      <c r="CF245" s="37">
        <f t="shared" si="34"/>
        <v>910</v>
      </c>
      <c r="CH245" s="5"/>
      <c r="CI245">
        <f t="shared" si="35"/>
        <v>364.5</v>
      </c>
      <c r="CK245" s="18"/>
    </row>
    <row r="246" spans="1:89">
      <c r="A246" s="43" t="s">
        <v>224</v>
      </c>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v>0.25</v>
      </c>
      <c r="AB246" s="8"/>
      <c r="AC246" s="8"/>
      <c r="AD246" s="8"/>
      <c r="AE246" s="8"/>
      <c r="AF246" s="8"/>
      <c r="AG246" s="49"/>
      <c r="AH246" s="8"/>
      <c r="AI246" s="8">
        <v>3</v>
      </c>
      <c r="AJ246" s="8"/>
      <c r="AK246" s="8">
        <v>3</v>
      </c>
      <c r="AL246" s="8"/>
      <c r="AM246" s="8"/>
      <c r="AN246" s="8"/>
      <c r="AO246" s="8"/>
      <c r="AQ246" s="8"/>
      <c r="AR246" s="8"/>
      <c r="AS246" s="8"/>
      <c r="AT246" s="8"/>
      <c r="AU246" s="8"/>
      <c r="AV246" s="8"/>
      <c r="AW246" s="43"/>
      <c r="AX246" s="8"/>
      <c r="AY246" s="8"/>
      <c r="AZ246" s="8"/>
      <c r="BA246" s="8"/>
      <c r="BB246" s="8"/>
      <c r="BC246" s="8"/>
      <c r="BD246" s="8"/>
      <c r="BE246" s="8"/>
      <c r="BF246" s="8"/>
      <c r="BG246" s="8"/>
      <c r="BH246" s="8"/>
      <c r="BI246" s="8"/>
      <c r="BJ246" s="8"/>
      <c r="BK246" s="8"/>
      <c r="BL246" s="8"/>
      <c r="BM246" s="8"/>
      <c r="BN246" s="8"/>
      <c r="BO246" s="8"/>
      <c r="BP246" s="8"/>
      <c r="BQ246" s="8"/>
      <c r="BR246" s="8"/>
      <c r="BS246" s="8"/>
      <c r="BT246" s="8"/>
      <c r="BV246" s="43"/>
      <c r="BW246" s="44"/>
      <c r="BX246" s="43"/>
      <c r="BY246" s="43"/>
      <c r="BZ246" s="43"/>
      <c r="CD246" s="16">
        <f t="shared" si="32"/>
        <v>3</v>
      </c>
      <c r="CE246" s="1">
        <f t="shared" si="33"/>
        <v>3</v>
      </c>
      <c r="CF246" s="37">
        <f t="shared" si="34"/>
        <v>6.25</v>
      </c>
      <c r="CH246" s="5"/>
      <c r="CI246">
        <f t="shared" si="35"/>
        <v>0</v>
      </c>
      <c r="CK246" s="18"/>
    </row>
    <row r="247" spans="1:89">
      <c r="A247" s="43" t="s">
        <v>97</v>
      </c>
      <c r="B247" s="8">
        <v>2</v>
      </c>
      <c r="C247" s="8">
        <v>1.5</v>
      </c>
      <c r="D247" s="8"/>
      <c r="E247" s="8"/>
      <c r="F247" s="44" t="s">
        <v>96</v>
      </c>
      <c r="G247" s="44" t="s">
        <v>96</v>
      </c>
      <c r="H247" s="44" t="s">
        <v>96</v>
      </c>
      <c r="I247" s="44">
        <f t="shared" ref="I247:W247" si="36">SUM(I244:I246)</f>
        <v>38</v>
      </c>
      <c r="J247" s="44">
        <f t="shared" si="36"/>
        <v>34</v>
      </c>
      <c r="K247" s="44">
        <f t="shared" si="36"/>
        <v>15</v>
      </c>
      <c r="L247" s="44">
        <f t="shared" si="36"/>
        <v>27</v>
      </c>
      <c r="M247" s="44">
        <f t="shared" si="36"/>
        <v>41</v>
      </c>
      <c r="N247" s="44">
        <f t="shared" si="36"/>
        <v>32</v>
      </c>
      <c r="O247" s="44">
        <f t="shared" si="36"/>
        <v>35</v>
      </c>
      <c r="P247" s="44">
        <f t="shared" si="36"/>
        <v>43.5</v>
      </c>
      <c r="Q247" s="44">
        <f t="shared" si="36"/>
        <v>46.5</v>
      </c>
      <c r="R247" s="44">
        <f t="shared" si="36"/>
        <v>42.5</v>
      </c>
      <c r="S247" s="44">
        <f t="shared" si="36"/>
        <v>48.5</v>
      </c>
      <c r="T247" s="44">
        <f t="shared" si="36"/>
        <v>54</v>
      </c>
      <c r="U247" s="44">
        <f t="shared" si="36"/>
        <v>52.5</v>
      </c>
      <c r="V247" s="44">
        <f t="shared" si="36"/>
        <v>64</v>
      </c>
      <c r="W247" s="44">
        <f t="shared" si="36"/>
        <v>40.5</v>
      </c>
      <c r="X247" s="44">
        <f>SUM(X244:X246)</f>
        <v>28.5</v>
      </c>
      <c r="Y247" s="44">
        <f>SUM(Y244:Y246)</f>
        <v>34.5</v>
      </c>
      <c r="Z247" s="44">
        <v>46</v>
      </c>
      <c r="AA247" s="44">
        <f>SUM(AA244:AA246)</f>
        <v>35.5</v>
      </c>
      <c r="AB247" s="44">
        <f>SUM(AB244:AB246)</f>
        <v>39</v>
      </c>
      <c r="AC247" s="44">
        <f>SUM(AC244:AC246)</f>
        <v>38.5</v>
      </c>
      <c r="AD247" s="44">
        <f>AD244+AD245+AD246</f>
        <v>44</v>
      </c>
      <c r="AE247" s="44">
        <f>AE244+AE245+AE246</f>
        <v>36</v>
      </c>
      <c r="AF247" s="44">
        <v>37.75</v>
      </c>
      <c r="AG247" s="44">
        <f>AG244+AG245</f>
        <v>31.2</v>
      </c>
      <c r="AH247" s="44">
        <f>SUM(AH244:AH246)</f>
        <v>71.3</v>
      </c>
      <c r="AI247" s="44">
        <v>65.25</v>
      </c>
      <c r="AJ247" s="44">
        <v>47.5</v>
      </c>
      <c r="AK247" s="44">
        <f>SUM(AK244:AK246)</f>
        <v>70</v>
      </c>
      <c r="AL247" s="44">
        <f>SUM(AL244:AL246)</f>
        <v>62</v>
      </c>
      <c r="AM247" s="93">
        <f>SUM(AM244:AM246)</f>
        <v>73.5</v>
      </c>
      <c r="AN247" s="44">
        <f>SUM(AN244:AN246)</f>
        <v>61.5</v>
      </c>
      <c r="AO247" s="44">
        <f>SUM(AO244:AO246)</f>
        <v>84</v>
      </c>
      <c r="AP247" s="44">
        <f t="shared" ref="AP247:AV247" si="37">SUM(AP244:AP246)</f>
        <v>54</v>
      </c>
      <c r="AQ247" s="44">
        <f t="shared" si="37"/>
        <v>69.5</v>
      </c>
      <c r="AR247" s="44">
        <f t="shared" si="37"/>
        <v>78</v>
      </c>
      <c r="AS247" s="44">
        <f t="shared" si="37"/>
        <v>80.5</v>
      </c>
      <c r="AT247" s="44">
        <f t="shared" si="37"/>
        <v>57.3</v>
      </c>
      <c r="AU247" s="44">
        <f t="shared" si="37"/>
        <v>74</v>
      </c>
      <c r="AV247" s="44">
        <f t="shared" si="37"/>
        <v>64</v>
      </c>
      <c r="AW247" s="44">
        <f>SUM(AW244:AW246)</f>
        <v>64</v>
      </c>
      <c r="AX247" s="44">
        <f t="shared" ref="AX247" si="38">SUM(AX244:AX246)</f>
        <v>85</v>
      </c>
      <c r="AY247" s="44">
        <f t="shared" ref="AY247" si="39">SUM(AY244:AY246)</f>
        <v>119.5</v>
      </c>
      <c r="AZ247" s="44">
        <f t="shared" ref="AZ247" si="40">SUM(AZ244:AZ246)</f>
        <v>99</v>
      </c>
      <c r="BA247" s="44">
        <f>SUM(BA244:BA246)</f>
        <v>91</v>
      </c>
      <c r="BB247" s="44">
        <f>SUM(BB244:BB246)</f>
        <v>79</v>
      </c>
      <c r="BC247" s="44">
        <f>SUM(BC244:BC246)</f>
        <v>162.75</v>
      </c>
      <c r="BD247" s="44">
        <f>SUM(BD244:BD246)</f>
        <v>80.75</v>
      </c>
      <c r="BE247" s="44">
        <f>SUM(BE244:BE246)</f>
        <v>126.33</v>
      </c>
      <c r="BF247" s="44">
        <f>SUM(BF244:BF246)</f>
        <v>116.25</v>
      </c>
      <c r="BG247" s="44">
        <f>SUM(BG244:BG246)</f>
        <v>83.75</v>
      </c>
      <c r="BH247" s="44">
        <f>SUM(BH244:BH246)</f>
        <v>127.5</v>
      </c>
      <c r="BI247" s="44">
        <f>SUM(BI244:BI246)</f>
        <v>120.25</v>
      </c>
      <c r="BJ247" s="44">
        <f>SUM(BJ244:BJ246)</f>
        <v>99</v>
      </c>
      <c r="BK247" s="44">
        <f>SUM(BK244:BK246)</f>
        <v>106</v>
      </c>
      <c r="BL247" s="44">
        <f>SUM(BL244:BL246)</f>
        <v>741</v>
      </c>
      <c r="BM247" s="44">
        <f>SUM(BM244:BM246)</f>
        <v>92.05</v>
      </c>
      <c r="BN247" s="44">
        <f>SUM(BN244:BN246)</f>
        <v>108.5</v>
      </c>
      <c r="BO247" s="44">
        <f>SUM(BO244:BO246)</f>
        <v>96</v>
      </c>
      <c r="BP247" s="44">
        <f>SUM(BP244:BP246)</f>
        <v>77.5</v>
      </c>
      <c r="BQ247" s="44">
        <f>SUM(BQ244:BQ246)</f>
        <v>108</v>
      </c>
      <c r="BR247" s="44">
        <f>SUM(BR244:BR246)</f>
        <v>95.25</v>
      </c>
      <c r="BS247" s="44">
        <f>SUM(BS244:BS246)</f>
        <v>74</v>
      </c>
      <c r="BT247" s="8"/>
      <c r="BV247" s="8"/>
      <c r="BW247" s="44">
        <f>SUM(B247:BS247)</f>
        <v>4953.18</v>
      </c>
      <c r="BX247" s="8"/>
      <c r="BY247" s="8"/>
      <c r="BZ247" s="8"/>
      <c r="CA247" s="5"/>
      <c r="CB247" s="5"/>
      <c r="CC247" s="5"/>
      <c r="CD247" s="16">
        <f t="shared" si="32"/>
        <v>84</v>
      </c>
      <c r="CE247" s="1">
        <f t="shared" si="33"/>
        <v>43</v>
      </c>
      <c r="CF247" s="37">
        <f t="shared" si="34"/>
        <v>2064.8000000000002</v>
      </c>
      <c r="CH247" s="5"/>
      <c r="CI247">
        <f t="shared" si="35"/>
        <v>694.3</v>
      </c>
      <c r="CK247" s="18"/>
    </row>
    <row r="248" spans="1:89">
      <c r="A248" s="43" t="s">
        <v>98</v>
      </c>
      <c r="B248" s="8"/>
      <c r="C248" s="8"/>
      <c r="D248" s="8"/>
      <c r="E248" s="8"/>
      <c r="F248" s="44">
        <v>34.4</v>
      </c>
      <c r="G248" s="44">
        <v>22.4</v>
      </c>
      <c r="H248" s="44">
        <v>33.6</v>
      </c>
      <c r="I248" s="44">
        <v>48</v>
      </c>
      <c r="J248" s="44">
        <v>40</v>
      </c>
      <c r="K248" s="44">
        <v>16</v>
      </c>
      <c r="L248" s="44">
        <v>24</v>
      </c>
      <c r="M248" s="44">
        <v>30.4</v>
      </c>
      <c r="N248" s="44">
        <v>29.6</v>
      </c>
      <c r="O248" s="44">
        <v>46.4</v>
      </c>
      <c r="P248" s="44">
        <v>28.8</v>
      </c>
      <c r="Q248" s="44">
        <v>57.6</v>
      </c>
      <c r="R248" s="44">
        <v>24</v>
      </c>
      <c r="S248" s="44">
        <v>28</v>
      </c>
      <c r="T248" s="44">
        <v>30.4</v>
      </c>
      <c r="U248" s="44">
        <v>44.8</v>
      </c>
      <c r="V248" s="44">
        <v>56.8</v>
      </c>
      <c r="W248" s="44">
        <v>34.4</v>
      </c>
      <c r="X248" s="44">
        <v>31.2</v>
      </c>
      <c r="Y248" s="44">
        <v>23.2</v>
      </c>
      <c r="Z248" s="44">
        <v>35.200000000000003</v>
      </c>
      <c r="AA248" s="44">
        <v>21</v>
      </c>
      <c r="AB248" s="44">
        <v>29</v>
      </c>
      <c r="AC248" s="44">
        <v>23</v>
      </c>
      <c r="AD248" s="44">
        <v>32</v>
      </c>
      <c r="AE248" s="44">
        <v>20</v>
      </c>
      <c r="AF248" s="44">
        <v>30</v>
      </c>
      <c r="AG248" s="44">
        <v>15.3</v>
      </c>
      <c r="AH248" s="44">
        <v>70</v>
      </c>
      <c r="AI248" s="44">
        <v>39.5</v>
      </c>
      <c r="AJ248" s="44">
        <v>40.5</v>
      </c>
      <c r="AK248" s="44">
        <v>38</v>
      </c>
      <c r="AL248" s="44">
        <v>38</v>
      </c>
      <c r="AM248" s="44">
        <v>51.5</v>
      </c>
      <c r="AN248" s="44">
        <v>38</v>
      </c>
      <c r="AO248" s="44">
        <v>57.5</v>
      </c>
      <c r="AP248" s="44">
        <v>20</v>
      </c>
      <c r="AQ248" s="44">
        <v>39</v>
      </c>
      <c r="AR248" s="44">
        <v>56.5</v>
      </c>
      <c r="AS248" s="44">
        <v>76.5</v>
      </c>
      <c r="AT248" s="44">
        <v>45</v>
      </c>
      <c r="AU248" s="44">
        <v>63.5</v>
      </c>
      <c r="AV248" s="44">
        <v>43.5</v>
      </c>
      <c r="AW248" s="44">
        <v>47.5</v>
      </c>
      <c r="AX248" s="44">
        <v>80</v>
      </c>
      <c r="AY248" s="44">
        <v>68.5</v>
      </c>
      <c r="AZ248" s="44">
        <v>84</v>
      </c>
      <c r="BA248" s="44">
        <v>64.5</v>
      </c>
      <c r="BB248" s="44">
        <v>59</v>
      </c>
      <c r="BC248" s="44">
        <v>107.75</v>
      </c>
      <c r="BD248" s="44">
        <v>84.75</v>
      </c>
      <c r="BE248" s="44">
        <v>64.95</v>
      </c>
      <c r="BF248" s="44">
        <v>77.5</v>
      </c>
      <c r="BG248" s="44">
        <v>57.25</v>
      </c>
      <c r="BH248" s="79">
        <v>98.25</v>
      </c>
      <c r="BI248" s="44">
        <v>91.5</v>
      </c>
      <c r="BJ248" s="44">
        <v>73</v>
      </c>
      <c r="BK248" s="44">
        <v>77</v>
      </c>
      <c r="BL248" s="44">
        <v>40.5</v>
      </c>
      <c r="BM248" s="44">
        <v>67.95</v>
      </c>
      <c r="BN248" s="44">
        <v>73.349999999999994</v>
      </c>
      <c r="BO248" s="44">
        <v>52</v>
      </c>
      <c r="BP248" s="79">
        <v>57</v>
      </c>
      <c r="BQ248" s="44">
        <v>52</v>
      </c>
      <c r="BR248" s="79">
        <v>77</v>
      </c>
      <c r="BS248" s="44">
        <v>32</v>
      </c>
      <c r="BT248" s="8"/>
      <c r="BV248" s="8"/>
      <c r="BW248" s="44"/>
      <c r="BX248" s="8"/>
      <c r="BY248" s="8"/>
      <c r="BZ248" s="8"/>
      <c r="CA248" s="5"/>
      <c r="CB248" s="5"/>
      <c r="CC248" s="5"/>
      <c r="CD248" s="16">
        <f t="shared" si="32"/>
        <v>76.5</v>
      </c>
      <c r="CE248" s="1">
        <f t="shared" si="33"/>
        <v>44</v>
      </c>
      <c r="CF248" s="37">
        <f t="shared" si="34"/>
        <v>1654</v>
      </c>
      <c r="CH248" s="5"/>
      <c r="CI248">
        <f t="shared" si="35"/>
        <v>485.5</v>
      </c>
      <c r="CK248" s="18"/>
    </row>
    <row r="249" spans="1:89">
      <c r="A249" s="43" t="s">
        <v>99</v>
      </c>
      <c r="B249" s="8"/>
      <c r="C249" s="8"/>
      <c r="D249" s="8"/>
      <c r="E249" s="8"/>
      <c r="F249" s="44">
        <v>70.400000000000006</v>
      </c>
      <c r="G249" s="44">
        <v>64</v>
      </c>
      <c r="H249" s="44">
        <v>30.4</v>
      </c>
      <c r="I249" s="44">
        <v>115.2</v>
      </c>
      <c r="J249" s="44">
        <v>131.19999999999999</v>
      </c>
      <c r="K249" s="44">
        <v>81.599999999999994</v>
      </c>
      <c r="L249" s="44">
        <v>304</v>
      </c>
      <c r="M249" s="44">
        <v>288</v>
      </c>
      <c r="N249" s="44">
        <v>216</v>
      </c>
      <c r="O249" s="44">
        <v>195.2</v>
      </c>
      <c r="P249" s="44">
        <v>364.8</v>
      </c>
      <c r="Q249" s="44">
        <v>16.8</v>
      </c>
      <c r="R249" s="44">
        <v>424</v>
      </c>
      <c r="S249" s="44">
        <v>376</v>
      </c>
      <c r="T249" s="44">
        <v>480</v>
      </c>
      <c r="U249" s="44">
        <v>414.4</v>
      </c>
      <c r="V249" s="44">
        <v>583.20000000000005</v>
      </c>
      <c r="W249" s="44">
        <v>406.4</v>
      </c>
      <c r="X249" s="44">
        <v>182.4</v>
      </c>
      <c r="Y249" s="44">
        <v>403.2</v>
      </c>
      <c r="Z249" s="44">
        <v>394.4</v>
      </c>
      <c r="AA249" s="44">
        <v>498</v>
      </c>
      <c r="AB249" s="44">
        <v>538</v>
      </c>
      <c r="AC249" s="44">
        <v>422</v>
      </c>
      <c r="AD249" s="44">
        <v>440</v>
      </c>
      <c r="AE249" s="44">
        <v>445</v>
      </c>
      <c r="AF249" s="44">
        <v>379</v>
      </c>
      <c r="AG249" s="44">
        <v>415.9</v>
      </c>
      <c r="AH249" s="44">
        <v>508.6</v>
      </c>
      <c r="AI249" s="44">
        <v>479.1</v>
      </c>
      <c r="AJ249" s="44">
        <v>478.4</v>
      </c>
      <c r="AK249" s="44">
        <v>507</v>
      </c>
      <c r="AL249" s="44">
        <v>480</v>
      </c>
      <c r="AM249" s="44">
        <v>563</v>
      </c>
      <c r="AN249" s="44">
        <v>515</v>
      </c>
      <c r="AO249" s="44">
        <v>520.5</v>
      </c>
      <c r="AP249" s="44">
        <v>445.25</v>
      </c>
      <c r="AQ249" s="44">
        <v>538</v>
      </c>
      <c r="AR249" s="44">
        <v>512</v>
      </c>
      <c r="AS249" s="44">
        <v>550.5</v>
      </c>
      <c r="AT249" s="44">
        <v>305.5</v>
      </c>
      <c r="AU249" s="44">
        <v>534</v>
      </c>
      <c r="AV249" s="44">
        <v>477</v>
      </c>
      <c r="AW249" s="44">
        <v>364</v>
      </c>
      <c r="AX249" s="44">
        <v>566</v>
      </c>
      <c r="AY249" s="44">
        <v>691</v>
      </c>
      <c r="AZ249" s="44">
        <v>607</v>
      </c>
      <c r="BA249" s="44">
        <v>536</v>
      </c>
      <c r="BB249" s="44">
        <v>354</v>
      </c>
      <c r="BC249" s="44">
        <v>805</v>
      </c>
      <c r="BD249" s="44">
        <v>476.6</v>
      </c>
      <c r="BE249" s="44">
        <v>661</v>
      </c>
      <c r="BF249" s="44">
        <v>649</v>
      </c>
      <c r="BG249" s="44">
        <v>512.5</v>
      </c>
      <c r="BH249" s="79">
        <v>728</v>
      </c>
      <c r="BI249" s="44">
        <v>664</v>
      </c>
      <c r="BJ249" s="44">
        <v>577</v>
      </c>
      <c r="BK249" s="44">
        <v>643</v>
      </c>
      <c r="BL249" s="44">
        <v>57.25</v>
      </c>
      <c r="BM249" s="44">
        <v>603</v>
      </c>
      <c r="BN249" s="44">
        <v>718.9</v>
      </c>
      <c r="BO249" s="44">
        <v>643</v>
      </c>
      <c r="BP249" s="44">
        <v>554</v>
      </c>
      <c r="BQ249" s="44">
        <v>728</v>
      </c>
      <c r="BR249" s="79">
        <v>583.6</v>
      </c>
      <c r="BS249" s="44">
        <v>605</v>
      </c>
      <c r="BT249" s="8"/>
      <c r="BV249" s="8"/>
      <c r="BW249" s="44"/>
      <c r="BX249" s="8"/>
      <c r="BY249" s="8"/>
      <c r="BZ249" s="8"/>
      <c r="CA249" s="5"/>
      <c r="CB249" s="5"/>
      <c r="CC249" s="5"/>
      <c r="CD249" s="16">
        <f t="shared" si="32"/>
        <v>583.20000000000005</v>
      </c>
      <c r="CE249" s="1">
        <f t="shared" si="33"/>
        <v>44</v>
      </c>
      <c r="CF249" s="37">
        <f t="shared" si="34"/>
        <v>16457.349999999999</v>
      </c>
      <c r="CH249" s="5"/>
      <c r="CI249">
        <f t="shared" si="35"/>
        <v>4963.75</v>
      </c>
      <c r="CK249" s="18"/>
    </row>
    <row r="250" spans="1:89">
      <c r="A250" s="43" t="s">
        <v>100</v>
      </c>
      <c r="B250" s="8"/>
      <c r="C250" s="8"/>
      <c r="D250" s="8"/>
      <c r="E250" s="8"/>
      <c r="F250" s="8">
        <v>0</v>
      </c>
      <c r="G250" s="8">
        <v>0</v>
      </c>
      <c r="H250" s="8">
        <v>0</v>
      </c>
      <c r="I250" s="8">
        <v>0</v>
      </c>
      <c r="J250" s="8">
        <v>0</v>
      </c>
      <c r="K250" s="8">
        <v>0</v>
      </c>
      <c r="L250" s="8">
        <v>0</v>
      </c>
      <c r="M250" s="8">
        <v>0</v>
      </c>
      <c r="N250" s="8">
        <v>0</v>
      </c>
      <c r="O250" s="8">
        <v>0</v>
      </c>
      <c r="P250" s="8">
        <v>0</v>
      </c>
      <c r="Q250" s="8">
        <v>0</v>
      </c>
      <c r="R250" s="8">
        <v>0</v>
      </c>
      <c r="S250" s="8">
        <v>0</v>
      </c>
      <c r="T250" s="8">
        <v>0</v>
      </c>
      <c r="U250" s="8">
        <v>0</v>
      </c>
      <c r="V250" s="8">
        <v>0</v>
      </c>
      <c r="W250" s="8">
        <v>0</v>
      </c>
      <c r="X250" s="8">
        <v>0</v>
      </c>
      <c r="Y250" s="8">
        <v>0</v>
      </c>
      <c r="Z250" s="8">
        <v>0</v>
      </c>
      <c r="AA250" s="8">
        <v>3.5</v>
      </c>
      <c r="AB250" s="8"/>
      <c r="AC250" s="8"/>
      <c r="AD250" s="8"/>
      <c r="AE250" s="8"/>
      <c r="AF250" s="8"/>
      <c r="AG250" s="8"/>
      <c r="AH250" s="8"/>
      <c r="AI250" s="8">
        <v>11</v>
      </c>
      <c r="AJ250" s="8"/>
      <c r="AK250" s="8">
        <v>10</v>
      </c>
      <c r="AL250" s="8"/>
      <c r="AM250" s="8"/>
      <c r="AN250" s="8"/>
      <c r="AO250" s="8"/>
      <c r="AQ250" s="8"/>
      <c r="AR250" s="8"/>
      <c r="AS250" s="8"/>
      <c r="AT250" s="8"/>
      <c r="AU250" s="8"/>
      <c r="AV250" s="8"/>
      <c r="AW250" s="43"/>
      <c r="AX250" s="8"/>
      <c r="AY250" s="8"/>
      <c r="AZ250" s="8"/>
      <c r="BA250" s="8"/>
      <c r="BB250" s="8"/>
      <c r="BC250" s="8"/>
      <c r="BD250" s="8"/>
      <c r="BE250" s="8"/>
      <c r="BF250" s="8"/>
      <c r="BG250" s="8"/>
      <c r="BH250" s="8"/>
      <c r="BI250" s="8"/>
      <c r="BJ250" s="8"/>
      <c r="BK250" s="8"/>
      <c r="BL250" s="8"/>
      <c r="BM250" s="8"/>
      <c r="BN250" s="8"/>
      <c r="BO250" s="8"/>
      <c r="BP250" s="8"/>
      <c r="BQ250" s="8"/>
      <c r="BR250" s="8"/>
      <c r="BS250" s="8"/>
      <c r="BT250" s="8"/>
      <c r="BV250" s="43"/>
      <c r="BW250" s="44"/>
      <c r="BX250" s="43"/>
      <c r="BY250" s="43"/>
      <c r="BZ250" s="43"/>
      <c r="CD250" s="16">
        <f t="shared" si="32"/>
        <v>11</v>
      </c>
      <c r="CE250" s="1">
        <f t="shared" si="33"/>
        <v>24</v>
      </c>
      <c r="CF250" s="37">
        <f t="shared" si="34"/>
        <v>24.5</v>
      </c>
      <c r="CH250" s="5"/>
      <c r="CI250">
        <f t="shared" si="35"/>
        <v>0</v>
      </c>
      <c r="CK250" s="18"/>
    </row>
    <row r="251" spans="1:89">
      <c r="A251" s="43" t="s">
        <v>101</v>
      </c>
      <c r="B251" s="44"/>
      <c r="C251" s="44"/>
      <c r="D251" s="44"/>
      <c r="E251" s="44"/>
      <c r="F251" s="44">
        <f>SUM(F248:F250)</f>
        <v>104.80000000000001</v>
      </c>
      <c r="G251" s="44">
        <f>SUM(G248:G250)</f>
        <v>86.4</v>
      </c>
      <c r="H251" s="44">
        <f>SUM(H248:H250)</f>
        <v>64</v>
      </c>
      <c r="I251" s="44">
        <f>SUM(I248:I250)</f>
        <v>163.19999999999999</v>
      </c>
      <c r="J251" s="44">
        <f>SUM(J248:J250)</f>
        <v>171.2</v>
      </c>
      <c r="K251" s="44">
        <f>SUM(K248:K250)</f>
        <v>97.6</v>
      </c>
      <c r="L251" s="44">
        <f>SUM(L248:L250)</f>
        <v>328</v>
      </c>
      <c r="M251" s="44">
        <f>SUM(M248:M250)</f>
        <v>318.39999999999998</v>
      </c>
      <c r="N251" s="44">
        <f>SUM(N248:N250)</f>
        <v>245.6</v>
      </c>
      <c r="O251" s="44">
        <f>SUM(O248:O250)</f>
        <v>241.6</v>
      </c>
      <c r="P251" s="44">
        <f>SUM(P248:P250)</f>
        <v>393.6</v>
      </c>
      <c r="Q251" s="44">
        <f>SUM(Q248:Q250)</f>
        <v>74.400000000000006</v>
      </c>
      <c r="R251" s="44">
        <f>SUM(R248:R250)</f>
        <v>448</v>
      </c>
      <c r="S251" s="44">
        <f>SUM(S248:S250)</f>
        <v>404</v>
      </c>
      <c r="T251" s="44">
        <f>SUM(T248:T250)</f>
        <v>510.4</v>
      </c>
      <c r="U251" s="44">
        <f>SUM(U248:U250)</f>
        <v>459.2</v>
      </c>
      <c r="V251" s="44">
        <f>SUM(V248:V250)</f>
        <v>640</v>
      </c>
      <c r="W251" s="44">
        <f>SUM(W248:W250)</f>
        <v>440.79999999999995</v>
      </c>
      <c r="X251" s="44">
        <f>SUM(X248:X250)</f>
        <v>213.6</v>
      </c>
      <c r="Y251" s="44">
        <f>SUM(Y248:Y250)</f>
        <v>426.4</v>
      </c>
      <c r="Z251" s="44">
        <f>SUM(Z248:Z250)</f>
        <v>429.59999999999997</v>
      </c>
      <c r="AA251" s="44">
        <f>SUM(AA248:AA250)</f>
        <v>522.5</v>
      </c>
      <c r="AB251" s="44">
        <f>SUM(AB248:AB250)</f>
        <v>567</v>
      </c>
      <c r="AC251" s="44">
        <f>SUM(AC248:AC250)</f>
        <v>445</v>
      </c>
      <c r="AD251" s="44">
        <f>SUM(AD248:AD250)</f>
        <v>472</v>
      </c>
      <c r="AE251" s="44">
        <f>SUM(AE248:AE250)</f>
        <v>465</v>
      </c>
      <c r="AF251" s="44">
        <f>SUM(AF248:AF250)</f>
        <v>409</v>
      </c>
      <c r="AG251" s="44">
        <f>SUM(AG248:AG250)</f>
        <v>431.2</v>
      </c>
      <c r="AH251" s="44">
        <f>SUM(AH248:AH250)</f>
        <v>578.6</v>
      </c>
      <c r="AI251" s="44">
        <f>SUM(AI248:AI250)</f>
        <v>529.6</v>
      </c>
      <c r="AJ251" s="44">
        <f>SUM(AJ248:AJ250)</f>
        <v>518.9</v>
      </c>
      <c r="AK251" s="44">
        <f>SUM(AK248:AK250)</f>
        <v>555</v>
      </c>
      <c r="AL251" s="44">
        <f>SUM(AL248:AL250)</f>
        <v>518</v>
      </c>
      <c r="AM251" s="44">
        <f>SUM(AM248:AM250)</f>
        <v>614.5</v>
      </c>
      <c r="AN251" s="44">
        <f>SUM(AN248:AN250)</f>
        <v>553</v>
      </c>
      <c r="AO251" s="44">
        <f>SUM(AO248:AO250)</f>
        <v>578</v>
      </c>
      <c r="AP251" s="44">
        <f>SUM(AP248:AP250)</f>
        <v>465.25</v>
      </c>
      <c r="AQ251" s="44">
        <f>SUM(AQ248:AQ250)</f>
        <v>577</v>
      </c>
      <c r="AR251" s="44">
        <f>SUM(AR248:AR250)</f>
        <v>568.5</v>
      </c>
      <c r="AS251" s="44">
        <f>SUM(AS248:AS250)</f>
        <v>627</v>
      </c>
      <c r="AT251" s="44">
        <f>SUM(AT248:AT250)</f>
        <v>350.5</v>
      </c>
      <c r="AU251" s="44">
        <f>SUM(AU248:AU250)</f>
        <v>597.5</v>
      </c>
      <c r="AV251" s="44">
        <f>SUM(AV248:AV250)</f>
        <v>520.5</v>
      </c>
      <c r="AW251" s="44">
        <f>SUM(AW248:AW250)</f>
        <v>411.5</v>
      </c>
      <c r="AX251" s="44">
        <f>SUM(AX248:AX250)</f>
        <v>646</v>
      </c>
      <c r="AY251" s="44">
        <f>SUM(AY248:AY250)</f>
        <v>759.5</v>
      </c>
      <c r="AZ251" s="44">
        <f>SUM(AZ248:AZ250)</f>
        <v>691</v>
      </c>
      <c r="BA251" s="44">
        <f>SUM(BA248:BA250)</f>
        <v>600.5</v>
      </c>
      <c r="BB251" s="44">
        <f>SUM(BB248:BB250)</f>
        <v>413</v>
      </c>
      <c r="BC251" s="44">
        <f>SUM(BC248:BC250)</f>
        <v>912.75</v>
      </c>
      <c r="BD251" s="44">
        <f>SUM(BD248:BD250)</f>
        <v>561.35</v>
      </c>
      <c r="BE251" s="44">
        <f>SUM(BE248:BE250)</f>
        <v>725.95</v>
      </c>
      <c r="BF251" s="44">
        <f>SUM(BF248:BF250)</f>
        <v>726.5</v>
      </c>
      <c r="BG251" s="44">
        <f>SUM(BG248:BG250)</f>
        <v>569.75</v>
      </c>
      <c r="BH251" s="44">
        <f>SUM(BH248:BH250)</f>
        <v>826.25</v>
      </c>
      <c r="BI251" s="44">
        <f>SUM(BI248:BI250)</f>
        <v>755.5</v>
      </c>
      <c r="BJ251" s="44">
        <f>SUM(BJ248:BJ250)</f>
        <v>650</v>
      </c>
      <c r="BK251" s="44">
        <f>SUM(BK248:BK250)</f>
        <v>720</v>
      </c>
      <c r="BL251" s="44">
        <f>SUM(BL248:BL250)</f>
        <v>97.75</v>
      </c>
      <c r="BM251" s="44">
        <f>SUM(BM248:BM250)</f>
        <v>670.95</v>
      </c>
      <c r="BN251" s="44">
        <f t="shared" ref="BN251:BR251" si="41">SUM(BN248:BN250)</f>
        <v>792.25</v>
      </c>
      <c r="BO251" s="44">
        <f t="shared" si="41"/>
        <v>695</v>
      </c>
      <c r="BP251" s="44">
        <f t="shared" si="41"/>
        <v>611</v>
      </c>
      <c r="BQ251" s="44">
        <f t="shared" si="41"/>
        <v>780</v>
      </c>
      <c r="BR251" s="44">
        <f t="shared" si="41"/>
        <v>660.6</v>
      </c>
      <c r="BS251" s="44">
        <f>SUM(BS248:BS250)</f>
        <v>637</v>
      </c>
      <c r="BT251" s="44"/>
      <c r="BV251" s="8"/>
      <c r="BW251" s="44">
        <f>SUM(B251:BS251)</f>
        <v>32638.449999999997</v>
      </c>
      <c r="BX251" s="8"/>
      <c r="BY251" s="8"/>
      <c r="BZ251" s="8"/>
      <c r="CA251" s="5"/>
      <c r="CB251" s="5"/>
      <c r="CC251" s="5"/>
      <c r="CD251" s="16">
        <f t="shared" si="32"/>
        <v>640</v>
      </c>
      <c r="CE251" s="1">
        <f t="shared" si="33"/>
        <v>44</v>
      </c>
      <c r="CF251" s="37">
        <f t="shared" si="34"/>
        <v>18135.849999999999</v>
      </c>
      <c r="CH251" s="5"/>
      <c r="CI251">
        <f t="shared" si="35"/>
        <v>5449.25</v>
      </c>
      <c r="CK251" s="18"/>
    </row>
    <row r="252" spans="1:89">
      <c r="A252" s="43"/>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c r="AM252" s="8"/>
      <c r="AN252" s="8"/>
      <c r="AO252" s="8"/>
      <c r="AQ252" s="8"/>
      <c r="AR252" s="8"/>
      <c r="AS252" s="8"/>
      <c r="AT252" s="8"/>
      <c r="AU252" s="8"/>
      <c r="AV252" s="8"/>
      <c r="AW252" s="8"/>
      <c r="AX252" s="8"/>
      <c r="AY252" s="8"/>
      <c r="AZ252" s="8"/>
      <c r="BA252" s="8"/>
      <c r="BB252" s="8"/>
      <c r="BC252" s="8"/>
      <c r="BD252" s="8"/>
      <c r="BE252" s="8"/>
      <c r="BF252" s="8"/>
      <c r="BG252" s="8"/>
      <c r="BH252" s="44"/>
      <c r="BI252" s="44"/>
      <c r="BJ252" s="44"/>
      <c r="BK252" s="44"/>
      <c r="BL252" s="44"/>
      <c r="BM252" s="44"/>
      <c r="BN252" s="44"/>
      <c r="BO252" s="44"/>
      <c r="BP252" s="44"/>
      <c r="BQ252" s="44"/>
      <c r="BR252" s="44"/>
      <c r="BS252" s="44"/>
      <c r="BT252" s="44"/>
      <c r="BU252" s="8"/>
      <c r="BV252" s="8"/>
      <c r="BW252" s="43"/>
      <c r="BX252" s="8"/>
      <c r="BY252" s="8"/>
      <c r="BZ252" s="8"/>
      <c r="CA252" s="5"/>
      <c r="CB252" s="5"/>
      <c r="CC252" s="5"/>
      <c r="CD252" s="16"/>
      <c r="CH252" s="5"/>
      <c r="CK252" s="18"/>
    </row>
    <row r="253" spans="1:89">
      <c r="A253" s="56" t="s">
        <v>330</v>
      </c>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Q253" s="8"/>
      <c r="AR253" s="8"/>
      <c r="AS253" s="8"/>
      <c r="AT253" s="8"/>
      <c r="AU253" s="8"/>
      <c r="AV253" s="8"/>
      <c r="AW253" s="8"/>
      <c r="AX253" s="43"/>
      <c r="AY253" s="43"/>
      <c r="AZ253" s="43"/>
      <c r="BA253" s="43"/>
      <c r="BB253" s="43"/>
      <c r="BC253" s="43"/>
      <c r="BD253" s="43"/>
      <c r="BE253" s="43"/>
      <c r="BF253" s="43"/>
      <c r="BG253" s="43"/>
      <c r="BH253" s="43"/>
      <c r="BI253" s="43"/>
      <c r="BJ253" s="43"/>
      <c r="BK253" s="43"/>
      <c r="BL253" s="43"/>
      <c r="BM253" s="43"/>
      <c r="BN253" s="43"/>
      <c r="BO253" s="43"/>
      <c r="BP253" s="43"/>
      <c r="BQ253" s="43"/>
      <c r="BR253" s="43"/>
      <c r="BS253" s="43"/>
      <c r="BT253" s="43"/>
      <c r="BU253" s="43"/>
      <c r="BV253" s="43"/>
      <c r="BW253" s="43"/>
      <c r="BX253" s="43"/>
      <c r="BY253" s="43"/>
      <c r="BZ253" s="43"/>
      <c r="CD253" s="16"/>
      <c r="CH253" s="5"/>
      <c r="CK253" s="18"/>
    </row>
    <row r="254" spans="1:89">
      <c r="A254" s="43" t="s">
        <v>228</v>
      </c>
      <c r="B254" s="49">
        <v>-15.95</v>
      </c>
      <c r="C254" s="49">
        <v>-0.55000000000000004</v>
      </c>
      <c r="D254" s="49"/>
      <c r="E254" s="49"/>
      <c r="F254" s="49">
        <v>1.65</v>
      </c>
      <c r="G254" s="49">
        <v>-14.85</v>
      </c>
      <c r="H254" s="49">
        <v>-3.85</v>
      </c>
      <c r="I254" s="49">
        <v>0</v>
      </c>
      <c r="J254" s="49">
        <v>-3.3</v>
      </c>
      <c r="K254" s="49">
        <v>-4.125</v>
      </c>
      <c r="L254" s="49">
        <v>-18.149999999999999</v>
      </c>
      <c r="M254" s="49">
        <v>-9.35</v>
      </c>
      <c r="N254" s="49">
        <v>-12.375</v>
      </c>
      <c r="O254" s="49">
        <v>-3.5750000000000002</v>
      </c>
      <c r="P254" s="49">
        <v>-6.3250000000000002</v>
      </c>
      <c r="Q254" s="49">
        <v>-11.824999999999999</v>
      </c>
      <c r="R254" s="49">
        <v>5.5</v>
      </c>
      <c r="S254" s="49">
        <v>-2.2000000000000002</v>
      </c>
      <c r="T254" s="49">
        <v>-13.2</v>
      </c>
      <c r="U254" s="49">
        <v>-13.75</v>
      </c>
      <c r="V254" s="49">
        <v>1.1000000000000001</v>
      </c>
      <c r="W254" s="49">
        <v>-2.4750000000000001</v>
      </c>
      <c r="X254" s="8">
        <v>3.5</v>
      </c>
      <c r="Y254" s="8">
        <v>-12</v>
      </c>
      <c r="Z254" s="8">
        <v>-15</v>
      </c>
      <c r="AA254" s="8">
        <v>-5</v>
      </c>
      <c r="AB254" s="8">
        <v>-4</v>
      </c>
      <c r="AC254" s="8">
        <v>-12.5</v>
      </c>
      <c r="AD254" s="8">
        <v>-2</v>
      </c>
      <c r="AE254" s="8">
        <v>-2</v>
      </c>
      <c r="AF254" s="8">
        <v>-5</v>
      </c>
      <c r="AG254" s="44">
        <v>1</v>
      </c>
      <c r="AH254" s="8">
        <v>-4.5</v>
      </c>
      <c r="AI254" s="8">
        <v>-6</v>
      </c>
      <c r="AJ254" s="8">
        <v>-11</v>
      </c>
      <c r="AK254" s="8">
        <v>-2.5</v>
      </c>
      <c r="AL254" s="8">
        <v>-22.5</v>
      </c>
      <c r="AM254" s="8">
        <v>0.35</v>
      </c>
      <c r="AN254" s="8">
        <v>-7.6</v>
      </c>
      <c r="AO254" s="8">
        <v>-2</v>
      </c>
      <c r="AP254" s="8">
        <v>-22.5</v>
      </c>
      <c r="AQ254" s="8">
        <v>-8</v>
      </c>
      <c r="AR254" s="8">
        <v>-11</v>
      </c>
      <c r="AS254" s="8">
        <v>-5</v>
      </c>
      <c r="AT254" s="8">
        <v>1.5</v>
      </c>
      <c r="AU254" s="8">
        <v>4</v>
      </c>
      <c r="AV254" s="8">
        <v>-7.5</v>
      </c>
      <c r="AW254" s="8">
        <v>-1</v>
      </c>
      <c r="AX254" s="8"/>
      <c r="AY254" s="8"/>
      <c r="AZ254" s="8"/>
      <c r="BA254" s="8"/>
      <c r="BB254" s="8"/>
      <c r="BC254" s="43"/>
      <c r="BD254" s="8"/>
      <c r="BE254" s="8"/>
      <c r="BF254" s="8"/>
      <c r="BG254" s="8"/>
      <c r="BH254" s="8"/>
      <c r="BI254" s="8"/>
      <c r="BJ254" s="8"/>
      <c r="BK254" s="8"/>
      <c r="BL254" s="8"/>
      <c r="BM254" s="8"/>
      <c r="BN254" s="8"/>
      <c r="BO254" s="8"/>
      <c r="BP254" s="8"/>
      <c r="BQ254" s="8"/>
      <c r="BR254" s="8"/>
      <c r="BS254" s="8"/>
      <c r="BT254" s="8"/>
      <c r="BU254" s="8"/>
      <c r="BV254" s="8"/>
      <c r="BW254" s="43"/>
      <c r="BX254" s="8"/>
      <c r="BY254" s="8"/>
      <c r="BZ254" s="8"/>
      <c r="CA254" s="5"/>
      <c r="CB254" s="5"/>
      <c r="CC254" s="5"/>
      <c r="CD254" s="20">
        <f>AVERAGE($B254:AS254)</f>
        <v>-6.73452380952381</v>
      </c>
      <c r="CF254" s="21">
        <f t="shared" ref="CF254:CF261" si="42">AVERAGE(B254:AW254)</f>
        <v>-6.214130434782609</v>
      </c>
      <c r="CG254" t="s">
        <v>120</v>
      </c>
      <c r="CH254" s="5"/>
      <c r="CI254" s="21">
        <f t="shared" ref="CI254:CI261" si="43">AVERAGE(AM254:AV254)</f>
        <v>-5.7750000000000004</v>
      </c>
      <c r="CJ254" t="s">
        <v>120</v>
      </c>
      <c r="CK254" s="18"/>
    </row>
    <row r="255" spans="1:89">
      <c r="A255" s="43" t="s">
        <v>107</v>
      </c>
      <c r="B255" s="8">
        <v>32</v>
      </c>
      <c r="C255" s="8" t="s">
        <v>96</v>
      </c>
      <c r="D255" s="8"/>
      <c r="E255" s="8"/>
      <c r="F255" s="8">
        <v>24</v>
      </c>
      <c r="G255" s="8">
        <v>3.2</v>
      </c>
      <c r="H255" s="8">
        <v>16</v>
      </c>
      <c r="I255" s="8">
        <v>16</v>
      </c>
      <c r="J255" s="8">
        <v>13.6</v>
      </c>
      <c r="K255" s="8">
        <v>16</v>
      </c>
      <c r="L255" s="8">
        <v>0</v>
      </c>
      <c r="M255" s="8">
        <v>26.4</v>
      </c>
      <c r="N255" s="8">
        <v>44.8</v>
      </c>
      <c r="O255" s="8">
        <v>12</v>
      </c>
      <c r="P255" s="8">
        <v>10.4</v>
      </c>
      <c r="Q255" s="8">
        <v>6.4</v>
      </c>
      <c r="R255" s="8">
        <v>48</v>
      </c>
      <c r="S255" s="8">
        <v>28.8</v>
      </c>
      <c r="T255" s="8">
        <v>12.8</v>
      </c>
      <c r="U255" s="8">
        <v>4</v>
      </c>
      <c r="V255" s="8">
        <v>2.4</v>
      </c>
      <c r="W255" s="8">
        <v>14.4</v>
      </c>
      <c r="X255" s="8">
        <v>1.6</v>
      </c>
      <c r="Y255" s="8">
        <v>40</v>
      </c>
      <c r="Z255" s="8">
        <v>12</v>
      </c>
      <c r="AA255" s="8">
        <v>17.5</v>
      </c>
      <c r="AB255" s="8">
        <v>32.5</v>
      </c>
      <c r="AC255" s="8">
        <v>12.5</v>
      </c>
      <c r="AD255" s="8">
        <v>8</v>
      </c>
      <c r="AE255" s="8">
        <v>27.5</v>
      </c>
      <c r="AF255" s="8">
        <v>17.5</v>
      </c>
      <c r="AG255" s="8" t="s">
        <v>96</v>
      </c>
      <c r="AH255" s="8">
        <v>11</v>
      </c>
      <c r="AI255" s="8">
        <v>11.5</v>
      </c>
      <c r="AJ255" s="8">
        <v>22</v>
      </c>
      <c r="AK255" s="8">
        <v>15</v>
      </c>
      <c r="AL255" s="8">
        <v>11</v>
      </c>
      <c r="AM255" s="8">
        <v>14</v>
      </c>
      <c r="AN255" s="8">
        <v>9.5</v>
      </c>
      <c r="AO255" s="8">
        <v>35</v>
      </c>
      <c r="AP255" s="8">
        <v>35</v>
      </c>
      <c r="AQ255" s="8"/>
      <c r="AR255" s="8">
        <v>0</v>
      </c>
      <c r="AS255" s="8">
        <v>0</v>
      </c>
      <c r="AT255" s="8">
        <v>0</v>
      </c>
      <c r="AU255" s="8">
        <v>40</v>
      </c>
      <c r="AV255" s="8">
        <v>13.5</v>
      </c>
      <c r="AW255" s="8">
        <v>20</v>
      </c>
      <c r="AX255" s="8"/>
      <c r="AY255" s="8"/>
      <c r="AZ255" s="8"/>
      <c r="BA255" s="8"/>
      <c r="BB255" s="8"/>
      <c r="BC255" s="43"/>
      <c r="BD255" s="8"/>
      <c r="BE255" s="8"/>
      <c r="BF255" s="8"/>
      <c r="BG255" s="8"/>
      <c r="BH255" s="8"/>
      <c r="BI255" s="8"/>
      <c r="BJ255" s="8"/>
      <c r="BK255" s="8"/>
      <c r="BL255" s="8"/>
      <c r="BM255" s="8"/>
      <c r="BN255" s="8"/>
      <c r="BO255" s="8"/>
      <c r="BP255" s="8"/>
      <c r="BQ255" s="8"/>
      <c r="BR255" s="8"/>
      <c r="BS255" s="8"/>
      <c r="BT255" s="8"/>
      <c r="BU255" s="8"/>
      <c r="BV255" s="8"/>
      <c r="BW255" s="43"/>
      <c r="BX255" s="8"/>
      <c r="BY255" s="8"/>
      <c r="BZ255" s="8"/>
      <c r="CA255" s="5"/>
      <c r="CB255" s="5"/>
      <c r="CC255" s="5"/>
      <c r="CD255" s="20">
        <f>AVERAGE($B255:AS255)</f>
        <v>17.033333333333331</v>
      </c>
      <c r="CF255" s="21">
        <f t="shared" si="42"/>
        <v>17.15813953488372</v>
      </c>
      <c r="CG255" t="s">
        <v>120</v>
      </c>
      <c r="CH255" s="5"/>
      <c r="CI255" s="21">
        <f t="shared" si="43"/>
        <v>16.333333333333332</v>
      </c>
      <c r="CJ255" t="s">
        <v>120</v>
      </c>
      <c r="CK255" s="18"/>
    </row>
    <row r="256" spans="1:89">
      <c r="A256" s="43" t="s">
        <v>108</v>
      </c>
      <c r="B256" s="8">
        <v>0</v>
      </c>
      <c r="C256" s="8">
        <v>0</v>
      </c>
      <c r="D256" s="8"/>
      <c r="E256" s="8"/>
      <c r="F256" s="8">
        <v>0.1</v>
      </c>
      <c r="G256" s="8">
        <v>0</v>
      </c>
      <c r="H256" s="8">
        <v>1</v>
      </c>
      <c r="I256" s="8">
        <v>1</v>
      </c>
      <c r="J256" s="8">
        <v>0.45</v>
      </c>
      <c r="K256" s="8">
        <v>0</v>
      </c>
      <c r="L256" s="8">
        <v>0</v>
      </c>
      <c r="M256" s="8">
        <v>0</v>
      </c>
      <c r="N256" s="8">
        <v>0</v>
      </c>
      <c r="O256" s="8">
        <v>1</v>
      </c>
      <c r="P256" s="8">
        <v>0</v>
      </c>
      <c r="Q256" s="8">
        <v>1</v>
      </c>
      <c r="R256" s="8">
        <v>1</v>
      </c>
      <c r="S256" s="8">
        <v>1</v>
      </c>
      <c r="T256" s="8">
        <v>0.25</v>
      </c>
      <c r="U256" s="8">
        <v>0.5</v>
      </c>
      <c r="V256" s="8">
        <v>0.1</v>
      </c>
      <c r="W256" s="8">
        <v>0</v>
      </c>
      <c r="X256" s="8">
        <v>1</v>
      </c>
      <c r="Y256" s="8">
        <v>0</v>
      </c>
      <c r="Z256" s="8">
        <v>0</v>
      </c>
      <c r="AA256" s="8">
        <v>0.25</v>
      </c>
      <c r="AB256" s="8">
        <v>0.5</v>
      </c>
      <c r="AC256" s="8">
        <v>0.4</v>
      </c>
      <c r="AD256" s="8">
        <v>1</v>
      </c>
      <c r="AE256" s="8">
        <v>0</v>
      </c>
      <c r="AF256" s="8">
        <v>0.45</v>
      </c>
      <c r="AG256" s="49"/>
      <c r="AH256" s="8">
        <v>0.5</v>
      </c>
      <c r="AI256" s="8">
        <v>0</v>
      </c>
      <c r="AJ256" s="8">
        <v>0</v>
      </c>
      <c r="AK256" s="8">
        <v>0.5</v>
      </c>
      <c r="AL256" s="8">
        <v>0</v>
      </c>
      <c r="AM256" s="8">
        <v>1</v>
      </c>
      <c r="AN256" s="49">
        <v>0.2</v>
      </c>
      <c r="AO256" s="8">
        <v>0.9</v>
      </c>
      <c r="AP256" s="8">
        <v>0</v>
      </c>
      <c r="AQ256" s="8">
        <v>0.2</v>
      </c>
      <c r="AR256" s="8">
        <v>0.2</v>
      </c>
      <c r="AS256" s="8">
        <v>0.25</v>
      </c>
      <c r="AT256" s="8">
        <v>0.6</v>
      </c>
      <c r="AU256" s="8">
        <v>1</v>
      </c>
      <c r="AV256" s="8">
        <v>0.8</v>
      </c>
      <c r="AW256" s="8">
        <v>0.8</v>
      </c>
      <c r="AX256" s="8"/>
      <c r="AY256" s="8"/>
      <c r="AZ256" s="8"/>
      <c r="BA256" s="8"/>
      <c r="BB256" s="8"/>
      <c r="BC256" s="43"/>
      <c r="BD256" s="8"/>
      <c r="BE256" s="8"/>
      <c r="BF256" s="8"/>
      <c r="BG256" s="8"/>
      <c r="BH256" s="8"/>
      <c r="BI256" s="8"/>
      <c r="BJ256" s="8"/>
      <c r="BK256" s="8"/>
      <c r="BL256" s="8"/>
      <c r="BM256" s="8"/>
      <c r="BN256" s="8"/>
      <c r="BO256" s="8"/>
      <c r="BP256" s="8"/>
      <c r="BQ256" s="8"/>
      <c r="BR256" s="8"/>
      <c r="BS256" s="8"/>
      <c r="BT256" s="8"/>
      <c r="BU256" s="8"/>
      <c r="BV256" s="8"/>
      <c r="BW256" s="43"/>
      <c r="BX256" s="8"/>
      <c r="BY256" s="8"/>
      <c r="BZ256" s="8"/>
      <c r="CA256" s="5"/>
      <c r="CB256" s="5"/>
      <c r="CC256" s="5"/>
      <c r="CD256" s="20">
        <f>AVERAGE($B256:AS256)</f>
        <v>0.35975609756097554</v>
      </c>
      <c r="CF256" s="21">
        <f t="shared" si="42"/>
        <v>0.39888888888888885</v>
      </c>
      <c r="CG256" t="s">
        <v>120</v>
      </c>
      <c r="CH256" s="5"/>
      <c r="CI256" s="21">
        <f t="shared" si="43"/>
        <v>0.51500000000000001</v>
      </c>
      <c r="CJ256" t="s">
        <v>120</v>
      </c>
      <c r="CK256" s="18"/>
    </row>
    <row r="257" spans="1:89">
      <c r="A257" s="43" t="s">
        <v>109</v>
      </c>
      <c r="B257" s="8">
        <v>0</v>
      </c>
      <c r="C257" s="8">
        <v>0</v>
      </c>
      <c r="D257" s="8"/>
      <c r="E257" s="8"/>
      <c r="F257" s="8">
        <v>0</v>
      </c>
      <c r="G257" s="8">
        <v>0</v>
      </c>
      <c r="H257" s="8">
        <v>2</v>
      </c>
      <c r="I257" s="8">
        <v>0</v>
      </c>
      <c r="J257" s="8">
        <v>2</v>
      </c>
      <c r="K257" s="8">
        <v>0</v>
      </c>
      <c r="L257" s="8">
        <v>0</v>
      </c>
      <c r="M257" s="8">
        <v>0</v>
      </c>
      <c r="N257" s="8">
        <v>0</v>
      </c>
      <c r="O257" s="8">
        <v>0</v>
      </c>
      <c r="P257" s="8">
        <v>0</v>
      </c>
      <c r="Q257" s="8">
        <v>2</v>
      </c>
      <c r="R257" s="8">
        <v>1</v>
      </c>
      <c r="S257" s="8">
        <v>1</v>
      </c>
      <c r="T257" s="8">
        <v>0.2</v>
      </c>
      <c r="U257" s="8">
        <v>0</v>
      </c>
      <c r="V257" s="8">
        <v>0</v>
      </c>
      <c r="W257" s="8">
        <v>0</v>
      </c>
      <c r="X257" s="8">
        <v>0.2</v>
      </c>
      <c r="Y257" s="8">
        <v>0</v>
      </c>
      <c r="Z257" s="8">
        <v>0</v>
      </c>
      <c r="AA257" s="8">
        <v>0</v>
      </c>
      <c r="AB257" s="8"/>
      <c r="AC257" s="8">
        <v>0.5</v>
      </c>
      <c r="AD257" s="8">
        <v>0.5</v>
      </c>
      <c r="AE257" s="8"/>
      <c r="AF257" s="8">
        <v>0.5</v>
      </c>
      <c r="AG257" s="8">
        <v>0</v>
      </c>
      <c r="AH257" s="49">
        <v>0</v>
      </c>
      <c r="AI257" s="8"/>
      <c r="AJ257" s="8">
        <v>0</v>
      </c>
      <c r="AK257" s="8">
        <v>2</v>
      </c>
      <c r="AL257" s="8">
        <v>0.2</v>
      </c>
      <c r="AM257" s="8">
        <v>1</v>
      </c>
      <c r="AN257" s="8">
        <v>0</v>
      </c>
      <c r="AO257" s="8">
        <v>0.5</v>
      </c>
      <c r="AP257" s="8">
        <v>0</v>
      </c>
      <c r="AQ257" s="8">
        <v>0</v>
      </c>
      <c r="AR257" s="8">
        <v>0</v>
      </c>
      <c r="AS257" s="8">
        <v>0</v>
      </c>
      <c r="AT257" s="8">
        <v>0.3</v>
      </c>
      <c r="AU257" s="8">
        <v>1</v>
      </c>
      <c r="AV257" s="8">
        <v>0.5</v>
      </c>
      <c r="AW257" s="46">
        <v>0</v>
      </c>
      <c r="AX257" s="46"/>
      <c r="AY257" s="46"/>
      <c r="AZ257" s="46"/>
      <c r="BA257" s="46"/>
      <c r="BB257" s="46"/>
      <c r="BC257" s="43"/>
      <c r="BD257" s="46"/>
      <c r="BE257" s="46"/>
      <c r="BF257" s="46"/>
      <c r="BG257" s="46"/>
      <c r="BH257" s="46"/>
      <c r="BI257" s="46"/>
      <c r="BJ257" s="46"/>
      <c r="BK257" s="46"/>
      <c r="BL257" s="46"/>
      <c r="BM257" s="46"/>
      <c r="BN257" s="46"/>
      <c r="BO257" s="46"/>
      <c r="BP257" s="46"/>
      <c r="BQ257" s="46"/>
      <c r="BR257" s="46"/>
      <c r="BS257" s="46"/>
      <c r="BT257" s="46"/>
      <c r="BU257" s="46"/>
      <c r="BV257" s="46"/>
      <c r="BW257" s="43"/>
      <c r="BX257" s="46"/>
      <c r="BY257" s="46"/>
      <c r="BZ257" s="46"/>
      <c r="CA257" s="10"/>
      <c r="CB257" s="10"/>
      <c r="CC257" s="10"/>
      <c r="CD257" s="20">
        <f>AVERAGE($B257:AS257)</f>
        <v>0.34871794871794864</v>
      </c>
      <c r="CF257" s="21">
        <f t="shared" si="42"/>
        <v>0.35813953488372091</v>
      </c>
      <c r="CG257" t="s">
        <v>120</v>
      </c>
      <c r="CH257" s="5"/>
      <c r="CI257" s="21">
        <f t="shared" si="43"/>
        <v>0.32999999999999996</v>
      </c>
      <c r="CJ257" t="s">
        <v>120</v>
      </c>
      <c r="CK257" s="18"/>
    </row>
    <row r="258" spans="1:89" s="2" customFormat="1">
      <c r="A258" s="58" t="s">
        <v>229</v>
      </c>
      <c r="B258" s="9">
        <v>0</v>
      </c>
      <c r="C258" s="9">
        <v>0</v>
      </c>
      <c r="D258" s="9"/>
      <c r="E258" s="9"/>
      <c r="F258" s="9">
        <v>0</v>
      </c>
      <c r="G258" s="9">
        <v>0</v>
      </c>
      <c r="H258" s="9">
        <v>0.9</v>
      </c>
      <c r="I258" s="9">
        <v>0</v>
      </c>
      <c r="J258" s="9">
        <v>0.2</v>
      </c>
      <c r="K258" s="9">
        <v>0</v>
      </c>
      <c r="L258" s="9">
        <v>0</v>
      </c>
      <c r="M258" s="9">
        <v>0</v>
      </c>
      <c r="N258" s="9">
        <v>0</v>
      </c>
      <c r="O258" s="9">
        <v>0</v>
      </c>
      <c r="P258" s="9">
        <v>0</v>
      </c>
      <c r="Q258" s="9">
        <v>0.5</v>
      </c>
      <c r="R258" s="9">
        <v>0.5</v>
      </c>
      <c r="S258" s="9">
        <v>0.5</v>
      </c>
      <c r="T258" s="9">
        <v>0.5</v>
      </c>
      <c r="U258" s="9">
        <v>0</v>
      </c>
      <c r="V258" s="9">
        <v>0</v>
      </c>
      <c r="W258" s="9">
        <v>0</v>
      </c>
      <c r="X258" s="9">
        <v>1</v>
      </c>
      <c r="Y258" s="9">
        <v>0</v>
      </c>
      <c r="Z258" s="9">
        <v>0</v>
      </c>
      <c r="AA258" s="9">
        <v>0</v>
      </c>
      <c r="AB258" s="9"/>
      <c r="AC258" s="9">
        <v>0.2</v>
      </c>
      <c r="AD258" s="9">
        <v>1</v>
      </c>
      <c r="AE258" s="9"/>
      <c r="AF258" s="9">
        <v>0.5</v>
      </c>
      <c r="AG258" s="9">
        <v>0</v>
      </c>
      <c r="AH258" s="9">
        <v>0</v>
      </c>
      <c r="AI258" s="9">
        <v>0</v>
      </c>
      <c r="AJ258" s="9">
        <v>0</v>
      </c>
      <c r="AK258" s="9">
        <v>0.15</v>
      </c>
      <c r="AL258" s="9">
        <v>0.5</v>
      </c>
      <c r="AM258" s="9">
        <v>0.44</v>
      </c>
      <c r="AN258" s="9">
        <v>0</v>
      </c>
      <c r="AO258" s="9">
        <v>0.15</v>
      </c>
      <c r="AP258" s="9">
        <v>0</v>
      </c>
      <c r="AQ258" s="9">
        <v>0</v>
      </c>
      <c r="AR258" s="9">
        <v>0</v>
      </c>
      <c r="AS258" s="9">
        <v>0</v>
      </c>
      <c r="AT258" s="9" t="s">
        <v>110</v>
      </c>
      <c r="AU258" s="9">
        <v>0.1</v>
      </c>
      <c r="AV258" s="9">
        <v>0.25</v>
      </c>
      <c r="AW258" s="9">
        <v>0</v>
      </c>
      <c r="AX258" s="9"/>
      <c r="AY258" s="9"/>
      <c r="AZ258" s="9"/>
      <c r="BA258" s="9"/>
      <c r="BB258" s="9"/>
      <c r="BC258" s="43"/>
      <c r="BD258" s="9"/>
      <c r="BE258" s="9"/>
      <c r="BF258" s="9"/>
      <c r="BG258" s="9"/>
      <c r="BH258" s="9"/>
      <c r="BI258" s="9"/>
      <c r="BJ258" s="9"/>
      <c r="BK258" s="9"/>
      <c r="BL258" s="9"/>
      <c r="BM258" s="9"/>
      <c r="BN258" s="9"/>
      <c r="BO258" s="9"/>
      <c r="BP258" s="9"/>
      <c r="BQ258" s="9"/>
      <c r="BR258" s="9"/>
      <c r="BS258" s="9"/>
      <c r="BT258" s="9"/>
      <c r="BU258" s="9"/>
      <c r="BV258" s="9"/>
      <c r="BW258" s="58"/>
      <c r="BX258" s="9"/>
      <c r="BY258" s="9"/>
      <c r="BZ258" s="9"/>
      <c r="CA258" s="7"/>
      <c r="CB258" s="7"/>
      <c r="CC258" s="7"/>
      <c r="CD258" s="20">
        <f>AVERAGE($B258:AS258)</f>
        <v>0.17600000000000002</v>
      </c>
      <c r="CF258" s="21">
        <f t="shared" si="42"/>
        <v>0.17186046511627909</v>
      </c>
      <c r="CG258" t="s">
        <v>120</v>
      </c>
      <c r="CH258" s="7"/>
      <c r="CI258" s="21">
        <f t="shared" si="43"/>
        <v>0.10444444444444444</v>
      </c>
      <c r="CJ258" t="s">
        <v>120</v>
      </c>
      <c r="CK258" s="22"/>
    </row>
    <row r="259" spans="1:89">
      <c r="A259" s="43" t="s">
        <v>111</v>
      </c>
      <c r="B259" s="49">
        <v>5.08</v>
      </c>
      <c r="C259" s="49">
        <v>25.4</v>
      </c>
      <c r="D259" s="49"/>
      <c r="E259" s="49"/>
      <c r="F259" s="49">
        <v>0</v>
      </c>
      <c r="G259" s="49" t="s">
        <v>96</v>
      </c>
      <c r="H259" s="49">
        <v>8.89</v>
      </c>
      <c r="I259" s="49">
        <v>7.62</v>
      </c>
      <c r="J259" s="49">
        <v>5.08</v>
      </c>
      <c r="K259" s="49">
        <v>20.32</v>
      </c>
      <c r="L259" s="49">
        <v>25.4</v>
      </c>
      <c r="M259" s="49">
        <v>7.62</v>
      </c>
      <c r="N259" s="49">
        <v>10.16</v>
      </c>
      <c r="O259" s="49">
        <v>7.62</v>
      </c>
      <c r="P259" s="49">
        <v>15.24</v>
      </c>
      <c r="Q259" s="49">
        <v>2.54</v>
      </c>
      <c r="R259" s="49">
        <v>2.54</v>
      </c>
      <c r="S259" s="49">
        <v>68.58</v>
      </c>
      <c r="T259" s="49">
        <v>2.54</v>
      </c>
      <c r="U259" s="49">
        <v>17.78</v>
      </c>
      <c r="V259" s="49">
        <v>0</v>
      </c>
      <c r="W259" s="49">
        <v>5.08</v>
      </c>
      <c r="X259" s="8">
        <v>10</v>
      </c>
      <c r="Y259" s="8">
        <v>60</v>
      </c>
      <c r="Z259" s="8" t="s">
        <v>96</v>
      </c>
      <c r="AA259" s="8">
        <v>17.5</v>
      </c>
      <c r="AB259" s="8">
        <v>4</v>
      </c>
      <c r="AC259" s="8">
        <v>50</v>
      </c>
      <c r="AD259" s="8">
        <v>25</v>
      </c>
      <c r="AE259" s="8">
        <v>0</v>
      </c>
      <c r="AF259" s="8">
        <v>32.5</v>
      </c>
      <c r="AG259" s="49">
        <v>1.5</v>
      </c>
      <c r="AH259" s="8">
        <v>17</v>
      </c>
      <c r="AI259" s="8">
        <v>2.5</v>
      </c>
      <c r="AJ259" s="8" t="s">
        <v>96</v>
      </c>
      <c r="AK259" s="8">
        <v>15</v>
      </c>
      <c r="AL259" s="8">
        <v>60</v>
      </c>
      <c r="AM259" s="8">
        <v>2</v>
      </c>
      <c r="AN259" s="8" t="s">
        <v>112</v>
      </c>
      <c r="AO259" s="8">
        <v>2</v>
      </c>
      <c r="AP259" s="8">
        <v>20</v>
      </c>
      <c r="AQ259" s="8">
        <v>5</v>
      </c>
      <c r="AR259" s="8">
        <v>20</v>
      </c>
      <c r="AS259" s="8">
        <v>6.5</v>
      </c>
      <c r="AT259" s="8">
        <v>9</v>
      </c>
      <c r="AU259" s="8" t="s">
        <v>113</v>
      </c>
      <c r="AV259" s="8">
        <v>1</v>
      </c>
      <c r="AW259" s="46">
        <v>3</v>
      </c>
      <c r="AX259" s="46"/>
      <c r="AY259" s="46"/>
      <c r="AZ259" s="46"/>
      <c r="BA259" s="46"/>
      <c r="BB259" s="46"/>
      <c r="BC259" s="43"/>
      <c r="BD259" s="46"/>
      <c r="BE259" s="46"/>
      <c r="BF259" s="46"/>
      <c r="BG259" s="46"/>
      <c r="BH259" s="46"/>
      <c r="BI259" s="46"/>
      <c r="BJ259" s="46"/>
      <c r="BK259" s="46"/>
      <c r="BL259" s="46"/>
      <c r="BM259" s="46"/>
      <c r="BN259" s="46"/>
      <c r="BO259" s="46"/>
      <c r="BP259" s="46"/>
      <c r="BQ259" s="46"/>
      <c r="BR259" s="46"/>
      <c r="BS259" s="46"/>
      <c r="BT259" s="46"/>
      <c r="BU259" s="46"/>
      <c r="BV259" s="46"/>
      <c r="BW259" s="43"/>
      <c r="BX259" s="46"/>
      <c r="BY259" s="46"/>
      <c r="BZ259" s="46"/>
      <c r="CA259" s="10"/>
      <c r="CB259" s="10"/>
      <c r="CC259" s="10"/>
      <c r="CD259" s="20">
        <f>AVERAGE($B259:AS259)</f>
        <v>15.473421052631579</v>
      </c>
      <c r="CF259" s="21">
        <f t="shared" si="42"/>
        <v>14.658292682926829</v>
      </c>
      <c r="CG259" t="s">
        <v>120</v>
      </c>
      <c r="CH259" s="5"/>
      <c r="CI259" s="21">
        <f t="shared" si="43"/>
        <v>8.1875</v>
      </c>
      <c r="CJ259" t="s">
        <v>120</v>
      </c>
      <c r="CK259" s="18"/>
    </row>
    <row r="260" spans="1:89" s="2" customFormat="1">
      <c r="A260" s="58" t="s">
        <v>230</v>
      </c>
      <c r="B260" s="9" t="s">
        <v>96</v>
      </c>
      <c r="C260" s="9" t="s">
        <v>96</v>
      </c>
      <c r="D260" s="9"/>
      <c r="E260" s="9"/>
      <c r="F260" s="9">
        <v>0.5</v>
      </c>
      <c r="G260" s="9" t="s">
        <v>96</v>
      </c>
      <c r="H260" s="9" t="s">
        <v>96</v>
      </c>
      <c r="I260" s="9" t="s">
        <v>96</v>
      </c>
      <c r="J260" s="9">
        <v>0.8</v>
      </c>
      <c r="K260" s="9">
        <v>1</v>
      </c>
      <c r="L260" s="9">
        <v>1</v>
      </c>
      <c r="M260" s="9">
        <v>0.8</v>
      </c>
      <c r="N260" s="9">
        <v>0.8</v>
      </c>
      <c r="O260" s="9">
        <v>0.8</v>
      </c>
      <c r="P260" s="9" t="s">
        <v>96</v>
      </c>
      <c r="Q260" s="9" t="s">
        <v>96</v>
      </c>
      <c r="R260" s="9">
        <v>0.5</v>
      </c>
      <c r="S260" s="9">
        <v>1</v>
      </c>
      <c r="T260" s="9">
        <v>0.95</v>
      </c>
      <c r="U260" s="9">
        <v>0.95</v>
      </c>
      <c r="V260" s="9">
        <v>0.5</v>
      </c>
      <c r="W260" s="9">
        <v>0.8</v>
      </c>
      <c r="X260" s="9">
        <v>0.9</v>
      </c>
      <c r="Y260" s="9">
        <v>1</v>
      </c>
      <c r="Z260" s="9" t="s">
        <v>96</v>
      </c>
      <c r="AA260" s="9">
        <v>0.875</v>
      </c>
      <c r="AB260" s="9">
        <v>0.5</v>
      </c>
      <c r="AC260" s="9">
        <v>0.9</v>
      </c>
      <c r="AD260" s="9">
        <v>0.8</v>
      </c>
      <c r="AE260" s="9">
        <v>0.8</v>
      </c>
      <c r="AF260" s="9">
        <v>0.9</v>
      </c>
      <c r="AG260" s="9">
        <v>0.8</v>
      </c>
      <c r="AH260" s="9">
        <v>0.9</v>
      </c>
      <c r="AI260" s="9">
        <v>0.8</v>
      </c>
      <c r="AJ260" s="9">
        <v>0.8</v>
      </c>
      <c r="AK260" s="9">
        <v>0.8</v>
      </c>
      <c r="AL260" s="9">
        <v>0.9</v>
      </c>
      <c r="AM260" s="9">
        <v>0.2</v>
      </c>
      <c r="AN260" s="9" t="s">
        <v>114</v>
      </c>
      <c r="AO260" s="9" t="s">
        <v>96</v>
      </c>
      <c r="AP260" s="9" t="s">
        <v>96</v>
      </c>
      <c r="AQ260" s="9">
        <v>0.3</v>
      </c>
      <c r="AR260" s="9">
        <v>0.5</v>
      </c>
      <c r="AS260" s="9">
        <v>0.2</v>
      </c>
      <c r="AT260" s="9">
        <v>0.5</v>
      </c>
      <c r="AU260" s="9">
        <v>0.5</v>
      </c>
      <c r="AV260" s="9">
        <v>0.3</v>
      </c>
      <c r="AW260" s="9">
        <v>0.8</v>
      </c>
      <c r="AX260" s="9"/>
      <c r="AY260" s="9"/>
      <c r="AZ260" s="9"/>
      <c r="BA260" s="9"/>
      <c r="BB260" s="9"/>
      <c r="BC260" s="43"/>
      <c r="BD260" s="9"/>
      <c r="BE260" s="9"/>
      <c r="BF260" s="9"/>
      <c r="BG260" s="9"/>
      <c r="BH260" s="9"/>
      <c r="BI260" s="9"/>
      <c r="BJ260" s="9"/>
      <c r="BK260" s="9"/>
      <c r="BL260" s="9"/>
      <c r="BM260" s="9"/>
      <c r="BN260" s="9"/>
      <c r="BO260" s="9"/>
      <c r="BP260" s="9"/>
      <c r="BQ260" s="9"/>
      <c r="BR260" s="9"/>
      <c r="BS260" s="9"/>
      <c r="BT260" s="9"/>
      <c r="BU260" s="9"/>
      <c r="BV260" s="9"/>
      <c r="BW260" s="58"/>
      <c r="BX260" s="9"/>
      <c r="BY260" s="9"/>
      <c r="BZ260" s="9"/>
      <c r="CA260" s="7"/>
      <c r="CB260" s="7"/>
      <c r="CC260" s="7"/>
      <c r="CD260" s="20">
        <f>AVERAGE($B260:AS260)</f>
        <v>0.75080645161290316</v>
      </c>
      <c r="CF260" s="21">
        <f t="shared" si="42"/>
        <v>0.72499999999999998</v>
      </c>
      <c r="CG260" t="s">
        <v>120</v>
      </c>
      <c r="CH260" s="7"/>
      <c r="CI260" s="21">
        <f t="shared" si="43"/>
        <v>0.35714285714285715</v>
      </c>
      <c r="CJ260" t="s">
        <v>120</v>
      </c>
      <c r="CK260" s="22"/>
    </row>
    <row r="261" spans="1:89" s="2" customFormat="1" ht="13.5" thickBot="1">
      <c r="A261" s="58" t="s">
        <v>115</v>
      </c>
      <c r="B261" s="9">
        <v>0</v>
      </c>
      <c r="C261" s="9">
        <v>0</v>
      </c>
      <c r="D261" s="9"/>
      <c r="E261" s="9"/>
      <c r="F261" s="9">
        <v>0</v>
      </c>
      <c r="G261" s="9" t="s">
        <v>96</v>
      </c>
      <c r="H261" s="9">
        <v>0</v>
      </c>
      <c r="I261" s="9">
        <v>0</v>
      </c>
      <c r="J261" s="9">
        <v>0</v>
      </c>
      <c r="K261" s="9">
        <v>0</v>
      </c>
      <c r="L261" s="9">
        <v>0</v>
      </c>
      <c r="M261" s="9">
        <v>0</v>
      </c>
      <c r="N261" s="9">
        <v>0</v>
      </c>
      <c r="O261" s="9">
        <v>0</v>
      </c>
      <c r="P261" s="9">
        <v>0</v>
      </c>
      <c r="Q261" s="9">
        <v>0</v>
      </c>
      <c r="R261" s="9">
        <v>0</v>
      </c>
      <c r="S261" s="9">
        <v>0</v>
      </c>
      <c r="T261" s="9">
        <v>0</v>
      </c>
      <c r="U261" s="9">
        <v>0</v>
      </c>
      <c r="V261" s="9">
        <v>0</v>
      </c>
      <c r="W261" s="9">
        <v>0</v>
      </c>
      <c r="X261" s="9">
        <v>0</v>
      </c>
      <c r="Y261" s="9">
        <v>0</v>
      </c>
      <c r="Z261" s="9" t="s">
        <v>96</v>
      </c>
      <c r="AA261" s="9">
        <v>0</v>
      </c>
      <c r="AB261" s="9">
        <v>0</v>
      </c>
      <c r="AC261" s="9">
        <v>0</v>
      </c>
      <c r="AD261" s="9">
        <v>0</v>
      </c>
      <c r="AE261" s="9">
        <v>0</v>
      </c>
      <c r="AF261" s="9">
        <v>0</v>
      </c>
      <c r="AG261" s="9">
        <v>0</v>
      </c>
      <c r="AH261" s="9">
        <v>0</v>
      </c>
      <c r="AI261" s="9">
        <v>0</v>
      </c>
      <c r="AJ261" s="9">
        <v>0</v>
      </c>
      <c r="AK261" s="9">
        <v>0</v>
      </c>
      <c r="AL261" s="9">
        <v>0</v>
      </c>
      <c r="AM261" s="9">
        <v>0</v>
      </c>
      <c r="AN261" s="9">
        <v>0</v>
      </c>
      <c r="AO261" s="9">
        <v>0</v>
      </c>
      <c r="AP261" s="9">
        <v>0</v>
      </c>
      <c r="AQ261" s="9">
        <v>0</v>
      </c>
      <c r="AR261" s="9">
        <v>0</v>
      </c>
      <c r="AS261" s="9">
        <v>0</v>
      </c>
      <c r="AT261" s="9">
        <v>0</v>
      </c>
      <c r="AU261" s="9"/>
      <c r="AV261" s="9">
        <v>0</v>
      </c>
      <c r="AW261" s="9">
        <v>0</v>
      </c>
      <c r="AX261" s="9"/>
      <c r="AY261" s="9"/>
      <c r="AZ261" s="9"/>
      <c r="BA261" s="9"/>
      <c r="BB261" s="9"/>
      <c r="BC261" s="43"/>
      <c r="BD261" s="9"/>
      <c r="BE261" s="9"/>
      <c r="BF261" s="9"/>
      <c r="BG261" s="9"/>
      <c r="BH261" s="9"/>
      <c r="BI261" s="9"/>
      <c r="BJ261" s="9"/>
      <c r="BK261" s="9"/>
      <c r="BL261" s="9"/>
      <c r="BM261" s="9"/>
      <c r="BN261" s="9"/>
      <c r="BO261" s="9"/>
      <c r="BP261" s="9"/>
      <c r="BQ261" s="9"/>
      <c r="BR261" s="9"/>
      <c r="BS261" s="9"/>
      <c r="BT261" s="9"/>
      <c r="BU261" s="9"/>
      <c r="BV261" s="9"/>
      <c r="BW261" s="58"/>
      <c r="BX261" s="9"/>
      <c r="BY261" s="9"/>
      <c r="BZ261" s="9"/>
      <c r="CA261" s="7"/>
      <c r="CB261" s="7"/>
      <c r="CC261" s="7"/>
      <c r="CD261" s="23">
        <f>AVERAGE($B261:AS261)</f>
        <v>0</v>
      </c>
      <c r="CE261" s="24"/>
      <c r="CF261" s="25">
        <f t="shared" si="42"/>
        <v>0</v>
      </c>
      <c r="CG261" s="26" t="s">
        <v>120</v>
      </c>
      <c r="CH261" s="35"/>
      <c r="CI261" s="25">
        <f t="shared" si="43"/>
        <v>0</v>
      </c>
      <c r="CJ261" s="26" t="s">
        <v>120</v>
      </c>
      <c r="CK261" s="27"/>
    </row>
    <row r="262" spans="1:89">
      <c r="A262" s="43"/>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c r="AN262" s="8"/>
      <c r="AO262" s="8"/>
      <c r="AQ262" s="8"/>
      <c r="AR262" s="8"/>
      <c r="AS262" s="8"/>
      <c r="AT262" s="8"/>
      <c r="AU262" s="8"/>
      <c r="AV262" s="8"/>
      <c r="AW262" s="8"/>
      <c r="AX262" s="43"/>
      <c r="AY262" s="43"/>
      <c r="AZ262" s="43"/>
      <c r="BA262" s="43"/>
      <c r="BB262" s="43"/>
      <c r="BC262" s="43"/>
      <c r="BD262" s="43"/>
      <c r="BE262" s="43"/>
      <c r="BF262" s="43"/>
      <c r="BG262" s="43"/>
      <c r="BH262" s="43"/>
      <c r="BI262" s="43"/>
      <c r="BJ262" s="43"/>
      <c r="BK262" s="43"/>
      <c r="BL262" s="43"/>
      <c r="BM262" s="43"/>
      <c r="BN262" s="43"/>
      <c r="BO262" s="43"/>
      <c r="BP262" s="43"/>
      <c r="BQ262" s="43"/>
      <c r="BR262" s="43"/>
      <c r="BS262" s="43"/>
      <c r="BT262" s="43"/>
      <c r="BU262" s="43"/>
      <c r="BV262" s="43"/>
      <c r="BW262" s="43"/>
      <c r="BX262" s="43"/>
      <c r="BY262" s="43"/>
      <c r="BZ262" s="43"/>
      <c r="CH262" s="5"/>
    </row>
    <row r="263" spans="1:89">
      <c r="A263" s="56" t="s">
        <v>301</v>
      </c>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c r="AN263" s="8"/>
      <c r="AO263" s="8"/>
      <c r="AQ263" s="8"/>
      <c r="AR263" s="8"/>
      <c r="AS263" s="8"/>
      <c r="AT263" s="8"/>
      <c r="AU263" s="8"/>
      <c r="AV263" s="8"/>
      <c r="AW263" s="8"/>
      <c r="AX263" s="8"/>
      <c r="AY263" s="8"/>
      <c r="AZ263" s="43"/>
      <c r="BA263" s="8"/>
      <c r="BB263" s="8"/>
      <c r="BC263" s="43"/>
      <c r="BD263" s="43"/>
      <c r="BE263" s="43"/>
      <c r="BF263" s="43"/>
      <c r="BG263" s="43"/>
      <c r="BH263" s="43"/>
      <c r="BI263" s="43"/>
      <c r="BJ263" s="43"/>
      <c r="BK263" s="43"/>
      <c r="BL263" s="43"/>
      <c r="BM263" s="43"/>
      <c r="BN263" s="43"/>
      <c r="BO263" s="43"/>
      <c r="BP263" s="43"/>
      <c r="BQ263" s="43"/>
      <c r="BR263" s="43"/>
      <c r="BS263" s="8"/>
      <c r="BT263" s="8"/>
      <c r="BU263" s="8"/>
      <c r="BV263" s="8"/>
      <c r="BW263" s="43"/>
      <c r="BX263" s="8"/>
      <c r="BY263" s="8"/>
      <c r="BZ263" s="8"/>
      <c r="CA263" s="5"/>
      <c r="CB263" s="5"/>
      <c r="CC263" s="5"/>
      <c r="CH263" s="5"/>
    </row>
    <row r="264" spans="1:89">
      <c r="A264" s="54" t="s">
        <v>316</v>
      </c>
      <c r="B264" s="49"/>
      <c r="C264" s="49"/>
      <c r="D264" s="49"/>
      <c r="E264" s="49"/>
      <c r="F264" s="49"/>
      <c r="G264" s="49"/>
      <c r="H264" s="49"/>
      <c r="I264" s="49"/>
      <c r="J264" s="49"/>
      <c r="K264" s="49"/>
      <c r="L264" s="49"/>
      <c r="M264" s="49"/>
      <c r="N264" s="49"/>
      <c r="O264" s="49"/>
      <c r="P264" s="49"/>
      <c r="Q264" s="49"/>
      <c r="R264" s="49"/>
      <c r="S264" s="49"/>
      <c r="T264" s="49"/>
      <c r="U264" s="49"/>
      <c r="V264" s="49"/>
      <c r="W264" s="49"/>
      <c r="X264" s="8"/>
      <c r="Y264" s="8"/>
      <c r="Z264" s="8"/>
      <c r="AA264" s="8"/>
      <c r="AB264" s="8"/>
      <c r="AC264" s="8"/>
      <c r="AD264" s="8"/>
      <c r="AE264" s="8"/>
      <c r="AF264" s="8"/>
      <c r="AG264" s="44"/>
      <c r="AH264" s="8"/>
      <c r="AI264" s="8"/>
      <c r="AJ264" s="8"/>
      <c r="AK264" s="8"/>
      <c r="AL264" s="8"/>
      <c r="AM264" s="8"/>
      <c r="AN264" s="8"/>
      <c r="AO264" s="8"/>
      <c r="AQ264" s="8"/>
      <c r="AR264" s="8"/>
      <c r="AS264" s="8"/>
      <c r="AT264" s="8"/>
      <c r="AU264" s="8"/>
      <c r="AV264" s="8"/>
      <c r="AW264" s="8"/>
      <c r="AX264" s="8">
        <v>-4</v>
      </c>
      <c r="AY264" s="8">
        <v>-4</v>
      </c>
      <c r="AZ264" s="8">
        <v>-3</v>
      </c>
      <c r="BA264" s="8">
        <v>-16</v>
      </c>
      <c r="BB264" s="8">
        <v>-8</v>
      </c>
      <c r="BC264" s="8">
        <v>-10</v>
      </c>
      <c r="BD264" s="8">
        <v>-3</v>
      </c>
      <c r="BE264" s="8">
        <v>-7</v>
      </c>
      <c r="BF264" s="8">
        <v>1</v>
      </c>
      <c r="BG264" s="8">
        <v>-7</v>
      </c>
      <c r="BH264" s="8">
        <v>-12</v>
      </c>
      <c r="BI264" s="8">
        <v>-10</v>
      </c>
      <c r="BJ264" s="8">
        <v>-15</v>
      </c>
      <c r="BK264" s="8">
        <v>3</v>
      </c>
      <c r="BL264" s="8">
        <v>-14</v>
      </c>
      <c r="BM264" s="8">
        <v>-6</v>
      </c>
      <c r="BN264" s="8">
        <v>-20</v>
      </c>
      <c r="BO264" s="8">
        <v>4</v>
      </c>
      <c r="BP264" s="8">
        <v>5</v>
      </c>
      <c r="BQ264" s="8">
        <v>-8</v>
      </c>
      <c r="BR264" s="8">
        <v>-8</v>
      </c>
      <c r="BS264" s="46">
        <v>-5</v>
      </c>
      <c r="BT264" s="8">
        <v>1</v>
      </c>
      <c r="BU264" s="8"/>
      <c r="BV264" s="8"/>
      <c r="BW264" s="43"/>
      <c r="BX264" s="8"/>
      <c r="BY264" s="8"/>
      <c r="BZ264" s="8"/>
      <c r="CA264" s="5"/>
      <c r="CB264" s="5"/>
      <c r="CC264" s="5"/>
      <c r="CD264" s="21"/>
      <c r="CF264" s="21"/>
      <c r="CG264"/>
      <c r="CH264" s="5"/>
      <c r="CI264" s="21"/>
    </row>
    <row r="265" spans="1:89">
      <c r="A265" s="54" t="s">
        <v>317</v>
      </c>
      <c r="B265" s="49"/>
      <c r="C265" s="49"/>
      <c r="D265" s="49"/>
      <c r="E265" s="49"/>
      <c r="F265" s="49"/>
      <c r="G265" s="49"/>
      <c r="H265" s="49"/>
      <c r="I265" s="49"/>
      <c r="J265" s="49"/>
      <c r="K265" s="49"/>
      <c r="L265" s="49"/>
      <c r="M265" s="49"/>
      <c r="N265" s="49"/>
      <c r="O265" s="49"/>
      <c r="P265" s="49"/>
      <c r="Q265" s="49"/>
      <c r="R265" s="49"/>
      <c r="S265" s="49"/>
      <c r="T265" s="49"/>
      <c r="U265" s="49"/>
      <c r="V265" s="49"/>
      <c r="W265" s="49"/>
      <c r="X265" s="8"/>
      <c r="Y265" s="8"/>
      <c r="Z265" s="8"/>
      <c r="AA265" s="8"/>
      <c r="AB265" s="8"/>
      <c r="AC265" s="8"/>
      <c r="AD265" s="8"/>
      <c r="AE265" s="8"/>
      <c r="AF265" s="8"/>
      <c r="AG265" s="44"/>
      <c r="AH265" s="8"/>
      <c r="AI265" s="8"/>
      <c r="AJ265" s="8"/>
      <c r="AK265" s="8"/>
      <c r="AL265" s="8"/>
      <c r="AM265" s="8"/>
      <c r="AN265" s="8"/>
      <c r="AO265" s="8"/>
      <c r="AQ265" s="8"/>
      <c r="AR265" s="8"/>
      <c r="AS265" s="8"/>
      <c r="AT265" s="8"/>
      <c r="AU265" s="8"/>
      <c r="AV265" s="8"/>
      <c r="AW265" s="8"/>
      <c r="AX265" s="8">
        <v>-6</v>
      </c>
      <c r="AY265" s="8">
        <v>1</v>
      </c>
      <c r="AZ265" s="8">
        <v>0</v>
      </c>
      <c r="BA265" s="8">
        <v>-10</v>
      </c>
      <c r="BB265" s="8">
        <v>0</v>
      </c>
      <c r="BC265" s="8">
        <v>-3</v>
      </c>
      <c r="BD265" s="8">
        <v>0</v>
      </c>
      <c r="BE265" s="8">
        <v>0</v>
      </c>
      <c r="BF265" s="8">
        <v>5</v>
      </c>
      <c r="BG265" s="8">
        <v>-3</v>
      </c>
      <c r="BH265" s="8">
        <v>5</v>
      </c>
      <c r="BI265" s="8">
        <v>-2</v>
      </c>
      <c r="BJ265" s="8">
        <v>0</v>
      </c>
      <c r="BK265" s="8">
        <v>7</v>
      </c>
      <c r="BL265" s="8">
        <v>-9</v>
      </c>
      <c r="BM265" s="8">
        <v>0</v>
      </c>
      <c r="BN265" s="8">
        <v>-15</v>
      </c>
      <c r="BO265" s="8">
        <v>7</v>
      </c>
      <c r="BP265" s="8">
        <v>10</v>
      </c>
      <c r="BQ265" s="8">
        <v>1</v>
      </c>
      <c r="BR265" s="8">
        <v>-2</v>
      </c>
      <c r="BS265" s="46">
        <v>-3</v>
      </c>
      <c r="BT265" s="8">
        <v>6</v>
      </c>
      <c r="BU265" s="8"/>
      <c r="BV265" s="8"/>
      <c r="BW265" s="43"/>
      <c r="BX265" s="8"/>
      <c r="BY265" s="8"/>
      <c r="BZ265" s="8"/>
      <c r="CA265" s="5"/>
      <c r="CB265" s="5"/>
      <c r="CC265" s="5"/>
      <c r="CD265" s="21"/>
      <c r="CF265" s="21"/>
      <c r="CG265"/>
      <c r="CH265" s="5"/>
      <c r="CI265" s="21"/>
    </row>
    <row r="266" spans="1:89">
      <c r="A266" s="54" t="s">
        <v>264</v>
      </c>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c r="AM266" s="8"/>
      <c r="AN266" s="8"/>
      <c r="AO266" s="8"/>
      <c r="AQ266" s="8"/>
      <c r="AR266" s="8"/>
      <c r="AS266" s="8"/>
      <c r="AT266" s="8"/>
      <c r="AU266" s="8"/>
      <c r="AV266" s="8"/>
      <c r="AW266" s="8"/>
      <c r="AX266" s="8" t="s">
        <v>285</v>
      </c>
      <c r="AY266" s="8" t="s">
        <v>273</v>
      </c>
      <c r="AZ266" s="8" t="s">
        <v>286</v>
      </c>
      <c r="BA266" s="8" t="s">
        <v>287</v>
      </c>
      <c r="BB266" s="8" t="s">
        <v>286</v>
      </c>
      <c r="BC266" s="8" t="s">
        <v>273</v>
      </c>
      <c r="BD266" s="8" t="s">
        <v>286</v>
      </c>
      <c r="BE266" s="8" t="s">
        <v>318</v>
      </c>
      <c r="BF266" s="8" t="s">
        <v>307</v>
      </c>
      <c r="BG266" s="8" t="s">
        <v>332</v>
      </c>
      <c r="BH266" s="8" t="s">
        <v>332</v>
      </c>
      <c r="BI266" s="8" t="s">
        <v>332</v>
      </c>
      <c r="BJ266" s="8" t="s">
        <v>307</v>
      </c>
      <c r="BK266" s="8" t="s">
        <v>332</v>
      </c>
      <c r="BL266" s="8" t="s">
        <v>305</v>
      </c>
      <c r="BM266" s="8" t="s">
        <v>305</v>
      </c>
      <c r="BN266" s="8" t="s">
        <v>273</v>
      </c>
      <c r="BO266" s="8" t="s">
        <v>273</v>
      </c>
      <c r="BP266" s="8" t="s">
        <v>273</v>
      </c>
      <c r="BQ266" s="8" t="s">
        <v>307</v>
      </c>
      <c r="BR266" s="8" t="s">
        <v>273</v>
      </c>
      <c r="BS266" s="8" t="s">
        <v>307</v>
      </c>
      <c r="BT266" s="8" t="s">
        <v>305</v>
      </c>
      <c r="BU266" s="8"/>
      <c r="BV266" s="8"/>
      <c r="BW266" s="8"/>
      <c r="BX266" s="8"/>
      <c r="BY266" s="8"/>
      <c r="BZ266" s="8"/>
      <c r="CA266" s="5"/>
      <c r="CB266" s="5"/>
      <c r="CC266" s="5"/>
      <c r="CH266" s="33"/>
      <c r="CI266" s="34"/>
      <c r="CJ266" s="34"/>
    </row>
    <row r="267" spans="1:89">
      <c r="A267" s="54" t="s">
        <v>265</v>
      </c>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c r="AM267" s="8"/>
      <c r="AN267" s="8"/>
      <c r="AO267" s="8"/>
      <c r="AQ267" s="8"/>
      <c r="AR267" s="8"/>
      <c r="AS267" s="8"/>
      <c r="AT267" s="8"/>
      <c r="AU267" s="8"/>
      <c r="AV267" s="8"/>
      <c r="AW267" s="8"/>
      <c r="AX267" s="8" t="s">
        <v>288</v>
      </c>
      <c r="AY267" s="8" t="s">
        <v>288</v>
      </c>
      <c r="AZ267" s="8" t="s">
        <v>289</v>
      </c>
      <c r="BA267" s="8" t="s">
        <v>289</v>
      </c>
      <c r="BB267" s="8" t="s">
        <v>290</v>
      </c>
      <c r="BC267" s="8"/>
      <c r="BD267" s="8"/>
      <c r="BE267" s="8"/>
      <c r="BF267" s="8"/>
      <c r="BG267" s="8"/>
      <c r="BH267" s="8"/>
      <c r="BI267" s="8"/>
      <c r="BJ267" s="8"/>
      <c r="BK267" s="8"/>
      <c r="BL267" s="8"/>
      <c r="BM267" s="8"/>
      <c r="BN267" s="47"/>
      <c r="BO267" s="8"/>
      <c r="BP267" s="8"/>
      <c r="BQ267" s="8"/>
      <c r="BR267" s="8"/>
      <c r="BS267" s="8"/>
      <c r="BT267" s="8"/>
      <c r="BU267" s="43"/>
      <c r="BV267" s="43"/>
      <c r="BW267" s="43"/>
      <c r="BX267" s="43"/>
      <c r="BY267" s="43"/>
      <c r="BZ267" s="43"/>
      <c r="CH267" s="5"/>
    </row>
    <row r="268" spans="1:89">
      <c r="A268" s="54" t="s">
        <v>310</v>
      </c>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c r="AM268" s="8"/>
      <c r="AN268" s="8"/>
      <c r="AO268" s="8"/>
      <c r="AQ268" s="8"/>
      <c r="AR268" s="8"/>
      <c r="AS268" s="8"/>
      <c r="AT268" s="8"/>
      <c r="AU268" s="8"/>
      <c r="AV268" s="8"/>
      <c r="AW268" s="8"/>
      <c r="AX268" s="8"/>
      <c r="AY268" s="8"/>
      <c r="AZ268" s="8"/>
      <c r="BA268" s="8"/>
      <c r="BB268" s="8"/>
      <c r="BC268" s="8">
        <v>12</v>
      </c>
      <c r="BD268" s="8"/>
      <c r="BE268" s="8"/>
      <c r="BF268" s="8"/>
      <c r="BG268" s="8"/>
      <c r="BH268" s="8"/>
      <c r="BI268" s="8"/>
      <c r="BJ268" s="8"/>
      <c r="BK268" s="8"/>
      <c r="BL268" s="8"/>
      <c r="BM268" s="8"/>
      <c r="BN268" s="47"/>
      <c r="BO268" s="8"/>
      <c r="BP268" s="8"/>
      <c r="BQ268" s="8"/>
      <c r="BR268" s="8"/>
      <c r="BS268" s="8"/>
      <c r="BT268" s="8"/>
      <c r="BU268" s="43"/>
      <c r="BV268" s="43"/>
      <c r="BW268" s="43"/>
      <c r="BX268" s="43"/>
      <c r="BY268" s="43"/>
      <c r="BZ268" s="43"/>
      <c r="CH268" s="5"/>
    </row>
    <row r="269" spans="1:89">
      <c r="A269" s="54" t="s">
        <v>311</v>
      </c>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c r="AM269" s="8"/>
      <c r="AN269" s="8"/>
      <c r="AO269" s="8"/>
      <c r="AQ269" s="8"/>
      <c r="AR269" s="8"/>
      <c r="AS269" s="8"/>
      <c r="AT269" s="8"/>
      <c r="AU269" s="8"/>
      <c r="AV269" s="8"/>
      <c r="AW269" s="8"/>
      <c r="AX269" s="8"/>
      <c r="AY269" s="8" t="s">
        <v>328</v>
      </c>
      <c r="AZ269" s="8" t="s">
        <v>329</v>
      </c>
      <c r="BA269" s="8" t="s">
        <v>312</v>
      </c>
      <c r="BB269" s="8" t="s">
        <v>312</v>
      </c>
      <c r="BC269" s="8" t="s">
        <v>312</v>
      </c>
      <c r="BD269" s="8" t="s">
        <v>313</v>
      </c>
      <c r="BE269" s="8" t="s">
        <v>313</v>
      </c>
      <c r="BF269" s="8" t="s">
        <v>313</v>
      </c>
      <c r="BG269" s="8" t="s">
        <v>312</v>
      </c>
      <c r="BH269" s="8" t="s">
        <v>334</v>
      </c>
      <c r="BI269" s="8" t="s">
        <v>312</v>
      </c>
      <c r="BJ269" s="8" t="s">
        <v>334</v>
      </c>
      <c r="BK269" s="8" t="s">
        <v>328</v>
      </c>
      <c r="BL269" s="8"/>
      <c r="BM269" s="8"/>
      <c r="BN269" s="8"/>
      <c r="BO269" s="8"/>
      <c r="BP269" s="8"/>
      <c r="BQ269" s="8"/>
      <c r="BR269" s="8"/>
      <c r="BS269" s="8"/>
      <c r="BT269" s="8"/>
      <c r="BU269" s="43"/>
      <c r="BV269" s="43"/>
      <c r="BW269" s="43"/>
      <c r="BX269" s="43"/>
      <c r="BY269" s="43"/>
      <c r="BZ269" s="43"/>
      <c r="CH269" s="5"/>
    </row>
    <row r="270" spans="1:89">
      <c r="A270" s="54" t="s">
        <v>314</v>
      </c>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c r="AN270" s="8"/>
      <c r="AO270" s="8"/>
      <c r="AQ270" s="8"/>
      <c r="AR270" s="8"/>
      <c r="AS270" s="8"/>
      <c r="AT270" s="8"/>
      <c r="AU270" s="8"/>
      <c r="AV270" s="8"/>
      <c r="AW270" s="8"/>
      <c r="AX270" s="8" t="s">
        <v>327</v>
      </c>
      <c r="AY270" s="8">
        <v>0</v>
      </c>
      <c r="AZ270" s="8">
        <v>20</v>
      </c>
      <c r="BA270" s="8">
        <v>10</v>
      </c>
      <c r="BB270" s="8">
        <v>33</v>
      </c>
      <c r="BC270" s="8">
        <v>11</v>
      </c>
      <c r="BD270" s="8">
        <v>15</v>
      </c>
      <c r="BE270" s="8">
        <v>10</v>
      </c>
      <c r="BF270" s="8">
        <v>20</v>
      </c>
      <c r="BG270" s="8">
        <v>20</v>
      </c>
      <c r="BH270" s="8">
        <v>0</v>
      </c>
      <c r="BI270" s="8">
        <v>5</v>
      </c>
      <c r="BJ270" s="8">
        <v>5</v>
      </c>
      <c r="BK270" s="8">
        <v>14</v>
      </c>
      <c r="BL270" s="8">
        <v>11</v>
      </c>
      <c r="BM270" s="8">
        <v>8</v>
      </c>
      <c r="BN270" s="8">
        <v>12</v>
      </c>
      <c r="BO270" s="8">
        <v>16</v>
      </c>
      <c r="BP270" s="8">
        <v>70</v>
      </c>
      <c r="BQ270" s="8">
        <v>5</v>
      </c>
      <c r="BR270" s="8">
        <v>5</v>
      </c>
      <c r="BS270" s="8">
        <v>3</v>
      </c>
      <c r="BT270" s="8">
        <v>14</v>
      </c>
      <c r="BU270" s="43"/>
      <c r="BV270" s="43"/>
      <c r="BW270" s="43"/>
      <c r="BX270" s="43"/>
      <c r="BY270" s="43"/>
      <c r="BZ270" s="43"/>
      <c r="CH270" s="5"/>
    </row>
    <row r="271" spans="1:89">
      <c r="A271" s="54" t="s">
        <v>315</v>
      </c>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c r="AM271" s="8"/>
      <c r="AN271" s="8"/>
      <c r="AO271" s="8"/>
      <c r="AQ271" s="8"/>
      <c r="AR271" s="8"/>
      <c r="AS271" s="8"/>
      <c r="AT271" s="8"/>
      <c r="AU271" s="8"/>
      <c r="AV271" s="8"/>
      <c r="AW271" s="8"/>
      <c r="AX271" s="8" t="s">
        <v>327</v>
      </c>
      <c r="AY271" s="8">
        <v>5</v>
      </c>
      <c r="AZ271" s="8">
        <v>40</v>
      </c>
      <c r="BA271" s="8">
        <v>40</v>
      </c>
      <c r="BB271" s="8">
        <v>57</v>
      </c>
      <c r="BC271" s="8">
        <v>22</v>
      </c>
      <c r="BD271" s="8">
        <v>30</v>
      </c>
      <c r="BE271" s="8">
        <v>20</v>
      </c>
      <c r="BF271" s="8">
        <v>30</v>
      </c>
      <c r="BG271" s="8">
        <v>35</v>
      </c>
      <c r="BH271" s="8" t="s">
        <v>335</v>
      </c>
      <c r="BI271" s="8">
        <v>25</v>
      </c>
      <c r="BJ271" s="8">
        <v>20</v>
      </c>
      <c r="BK271" s="8">
        <v>36</v>
      </c>
      <c r="BL271" s="8">
        <v>22</v>
      </c>
      <c r="BM271" s="8">
        <v>27</v>
      </c>
      <c r="BN271" s="8">
        <v>13</v>
      </c>
      <c r="BO271" s="8">
        <v>19</v>
      </c>
      <c r="BP271" s="8">
        <v>50</v>
      </c>
      <c r="BQ271" s="8">
        <v>10</v>
      </c>
      <c r="BR271" s="8">
        <v>15</v>
      </c>
      <c r="BS271" s="8">
        <v>15</v>
      </c>
      <c r="BT271" s="8">
        <v>50</v>
      </c>
      <c r="BU271" s="43"/>
      <c r="BV271" s="43"/>
      <c r="BW271" s="43"/>
      <c r="BX271" s="43"/>
      <c r="BY271" s="43"/>
      <c r="BZ271" s="43"/>
      <c r="CH271" s="5"/>
    </row>
    <row r="272" spans="1:89">
      <c r="A272" s="54" t="s">
        <v>308</v>
      </c>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c r="AM272" s="8"/>
      <c r="AN272" s="8"/>
      <c r="AO272" s="8"/>
      <c r="AQ272" s="8"/>
      <c r="AR272" s="8"/>
      <c r="AS272" s="8"/>
      <c r="AT272" s="8"/>
      <c r="AU272" s="8"/>
      <c r="AV272" s="8"/>
      <c r="AW272" s="8"/>
      <c r="AX272" s="8"/>
      <c r="AY272" s="8"/>
      <c r="AZ272" s="8"/>
      <c r="BA272" s="8"/>
      <c r="BB272" s="8"/>
      <c r="BC272" s="8"/>
      <c r="BD272" s="8" t="s">
        <v>309</v>
      </c>
      <c r="BE272" s="8" t="s">
        <v>309</v>
      </c>
      <c r="BF272" s="8"/>
      <c r="BG272" s="8"/>
      <c r="BH272" s="8"/>
      <c r="BI272" s="8" t="s">
        <v>336</v>
      </c>
      <c r="BJ272" s="8" t="s">
        <v>309</v>
      </c>
      <c r="BK272" s="8"/>
      <c r="BL272" s="8"/>
      <c r="BM272" s="8"/>
      <c r="BN272" s="8"/>
      <c r="BO272" s="8"/>
      <c r="BP272" s="8"/>
      <c r="BQ272" s="8"/>
      <c r="BR272" s="8" t="s">
        <v>309</v>
      </c>
      <c r="BS272" s="8"/>
      <c r="BT272" s="8"/>
      <c r="BU272" s="43"/>
      <c r="BV272" s="43"/>
      <c r="BW272" s="43"/>
      <c r="BX272" s="43"/>
      <c r="BY272" s="43"/>
      <c r="BZ272" s="43"/>
      <c r="CH272" s="5"/>
    </row>
    <row r="273" spans="1:87">
      <c r="A273" s="54" t="s">
        <v>266</v>
      </c>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Q273" s="8"/>
      <c r="AR273" s="8"/>
      <c r="AS273" s="8"/>
      <c r="AT273" s="8"/>
      <c r="AU273" s="8"/>
      <c r="AV273" s="8"/>
      <c r="AW273" s="8"/>
      <c r="AX273" s="8" t="s">
        <v>291</v>
      </c>
      <c r="AY273" s="8" t="s">
        <v>291</v>
      </c>
      <c r="AZ273" s="8" t="s">
        <v>292</v>
      </c>
      <c r="BA273" s="8" t="s">
        <v>291</v>
      </c>
      <c r="BB273" s="8" t="s">
        <v>291</v>
      </c>
      <c r="BC273" s="8"/>
      <c r="BD273" s="8" t="s">
        <v>291</v>
      </c>
      <c r="BE273" s="8" t="s">
        <v>291</v>
      </c>
      <c r="BF273" s="8" t="s">
        <v>291</v>
      </c>
      <c r="BG273" s="8" t="s">
        <v>291</v>
      </c>
      <c r="BH273" s="8" t="s">
        <v>273</v>
      </c>
      <c r="BI273" s="8" t="s">
        <v>291</v>
      </c>
      <c r="BJ273" s="8" t="s">
        <v>291</v>
      </c>
      <c r="BK273" s="8" t="s">
        <v>274</v>
      </c>
      <c r="BL273" s="8" t="s">
        <v>273</v>
      </c>
      <c r="BM273" s="8" t="s">
        <v>273</v>
      </c>
      <c r="BN273" s="8" t="s">
        <v>273</v>
      </c>
      <c r="BO273" s="8" t="s">
        <v>273</v>
      </c>
      <c r="BP273" s="8" t="s">
        <v>273</v>
      </c>
      <c r="BQ273" s="8" t="s">
        <v>273</v>
      </c>
      <c r="BR273" s="8" t="s">
        <v>291</v>
      </c>
      <c r="BS273" s="8" t="s">
        <v>273</v>
      </c>
      <c r="BT273" s="8" t="s">
        <v>291</v>
      </c>
      <c r="BU273" s="43"/>
      <c r="BV273" s="43"/>
      <c r="BW273" s="43"/>
      <c r="BX273" s="43"/>
      <c r="BY273" s="43"/>
      <c r="BZ273" s="43"/>
      <c r="CH273" s="5"/>
    </row>
    <row r="274" spans="1:87">
      <c r="A274" s="54" t="s">
        <v>267</v>
      </c>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c r="AM274" s="8"/>
      <c r="AN274" s="8"/>
      <c r="AO274" s="8"/>
      <c r="AQ274" s="8"/>
      <c r="AR274" s="8"/>
      <c r="AS274" s="8"/>
      <c r="AT274" s="8"/>
      <c r="AU274" s="8"/>
      <c r="AV274" s="8"/>
      <c r="AW274" s="8"/>
      <c r="AX274" s="8" t="s">
        <v>291</v>
      </c>
      <c r="AY274" s="8" t="s">
        <v>273</v>
      </c>
      <c r="AZ274" s="8" t="s">
        <v>293</v>
      </c>
      <c r="BA274" s="8" t="s">
        <v>291</v>
      </c>
      <c r="BB274" s="8" t="s">
        <v>291</v>
      </c>
      <c r="BC274" s="8"/>
      <c r="BD274" s="8" t="s">
        <v>273</v>
      </c>
      <c r="BE274" s="8" t="s">
        <v>273</v>
      </c>
      <c r="BF274" s="8" t="s">
        <v>273</v>
      </c>
      <c r="BG274" s="8" t="s">
        <v>273</v>
      </c>
      <c r="BH274" s="8" t="s">
        <v>274</v>
      </c>
      <c r="BI274" s="8" t="s">
        <v>274</v>
      </c>
      <c r="BJ274" s="8" t="s">
        <v>291</v>
      </c>
      <c r="BK274" s="8" t="s">
        <v>274</v>
      </c>
      <c r="BL274" s="8" t="s">
        <v>273</v>
      </c>
      <c r="BM274" s="8" t="s">
        <v>273</v>
      </c>
      <c r="BN274" s="8" t="s">
        <v>273</v>
      </c>
      <c r="BO274" s="8" t="s">
        <v>273</v>
      </c>
      <c r="BP274" s="8" t="s">
        <v>273</v>
      </c>
      <c r="BQ274" s="8" t="s">
        <v>274</v>
      </c>
      <c r="BR274" s="8" t="s">
        <v>273</v>
      </c>
      <c r="BS274" s="8" t="s">
        <v>274</v>
      </c>
      <c r="BT274" s="8" t="s">
        <v>274</v>
      </c>
      <c r="BU274" s="43"/>
      <c r="BV274" s="43"/>
      <c r="BW274" s="43"/>
      <c r="BX274" s="43"/>
      <c r="BY274" s="43"/>
      <c r="BZ274" s="43"/>
      <c r="CH274" s="5"/>
    </row>
    <row r="275" spans="1:87">
      <c r="A275" s="54" t="s">
        <v>319</v>
      </c>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c r="AN275" s="8"/>
      <c r="AO275" s="8"/>
      <c r="AQ275" s="8"/>
      <c r="AR275" s="8"/>
      <c r="AS275" s="8"/>
      <c r="AT275" s="8"/>
      <c r="AU275" s="8"/>
      <c r="AV275" s="8"/>
      <c r="AW275" s="8"/>
      <c r="AX275" s="8">
        <v>5</v>
      </c>
      <c r="AY275" s="8"/>
      <c r="AZ275" s="8"/>
      <c r="BA275" s="8">
        <v>15</v>
      </c>
      <c r="BB275" s="8"/>
      <c r="BC275" s="8">
        <v>0</v>
      </c>
      <c r="BD275" s="76" t="s">
        <v>321</v>
      </c>
      <c r="BE275" s="76" t="s">
        <v>320</v>
      </c>
      <c r="BF275" s="8" t="s">
        <v>331</v>
      </c>
      <c r="BG275" s="77" t="s">
        <v>333</v>
      </c>
      <c r="BH275" s="8" t="s">
        <v>331</v>
      </c>
      <c r="BI275" s="8" t="s">
        <v>337</v>
      </c>
      <c r="BJ275" s="8" t="s">
        <v>337</v>
      </c>
      <c r="BK275" s="8" t="s">
        <v>338</v>
      </c>
      <c r="BL275" s="8"/>
      <c r="BM275" s="8"/>
      <c r="BN275" s="8"/>
      <c r="BO275" s="8"/>
      <c r="BP275" s="8"/>
      <c r="BQ275" s="8"/>
      <c r="BR275" s="8"/>
      <c r="BS275" s="8"/>
      <c r="BT275" s="8"/>
      <c r="BU275" s="43"/>
      <c r="BV275" s="43"/>
      <c r="BW275" s="43"/>
      <c r="BX275" s="43"/>
      <c r="BY275" s="43"/>
      <c r="BZ275" s="43"/>
      <c r="CH275" s="5"/>
    </row>
    <row r="276" spans="1:87">
      <c r="A276" s="54"/>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c r="AM276" s="8"/>
      <c r="AN276" s="8"/>
      <c r="AO276" s="8"/>
      <c r="AQ276" s="8"/>
      <c r="AR276" s="8"/>
      <c r="AS276" s="8"/>
      <c r="AT276" s="8"/>
      <c r="AU276" s="8"/>
      <c r="AV276" s="8"/>
      <c r="AW276" s="8"/>
      <c r="AX276" s="43"/>
      <c r="AY276" s="43"/>
      <c r="AZ276" s="43"/>
      <c r="BA276" s="43"/>
      <c r="BB276" s="43"/>
      <c r="BC276" s="43"/>
      <c r="BD276" s="43"/>
      <c r="BE276" s="43"/>
      <c r="BF276" s="43"/>
      <c r="BG276" s="43"/>
      <c r="BH276" s="43"/>
      <c r="BI276" s="43"/>
      <c r="BJ276" s="43"/>
      <c r="BK276" s="43"/>
      <c r="BL276" s="43"/>
      <c r="BM276" s="43"/>
      <c r="BN276" s="43"/>
      <c r="BO276" s="43"/>
      <c r="BP276" s="43"/>
      <c r="BQ276" s="43"/>
      <c r="BR276" s="43"/>
      <c r="BS276" s="43"/>
      <c r="BT276" s="43"/>
      <c r="BU276" s="43"/>
      <c r="BV276" s="43"/>
      <c r="BW276" s="43"/>
      <c r="BX276" s="43"/>
      <c r="BY276" s="43"/>
      <c r="BZ276" s="43"/>
      <c r="CH276" s="5"/>
    </row>
    <row r="277" spans="1:87">
      <c r="A277" s="50" t="s">
        <v>296</v>
      </c>
      <c r="B277" s="49">
        <f>B254</f>
        <v>-15.95</v>
      </c>
      <c r="C277" s="49">
        <f>C254</f>
        <v>-0.55000000000000004</v>
      </c>
      <c r="D277" s="49"/>
      <c r="E277" s="49"/>
      <c r="F277" s="49">
        <f t="shared" ref="F277:AW277" si="44">F254</f>
        <v>1.65</v>
      </c>
      <c r="G277" s="49">
        <f t="shared" si="44"/>
        <v>-14.85</v>
      </c>
      <c r="H277" s="49">
        <f t="shared" si="44"/>
        <v>-3.85</v>
      </c>
      <c r="I277" s="49">
        <f t="shared" si="44"/>
        <v>0</v>
      </c>
      <c r="J277" s="49">
        <f t="shared" si="44"/>
        <v>-3.3</v>
      </c>
      <c r="K277" s="49">
        <f t="shared" si="44"/>
        <v>-4.125</v>
      </c>
      <c r="L277" s="49">
        <f t="shared" si="44"/>
        <v>-18.149999999999999</v>
      </c>
      <c r="M277" s="49">
        <f t="shared" si="44"/>
        <v>-9.35</v>
      </c>
      <c r="N277" s="49">
        <f t="shared" si="44"/>
        <v>-12.375</v>
      </c>
      <c r="O277" s="49">
        <f t="shared" si="44"/>
        <v>-3.5750000000000002</v>
      </c>
      <c r="P277" s="49">
        <f t="shared" si="44"/>
        <v>-6.3250000000000002</v>
      </c>
      <c r="Q277" s="49">
        <f t="shared" si="44"/>
        <v>-11.824999999999999</v>
      </c>
      <c r="R277" s="49">
        <f t="shared" si="44"/>
        <v>5.5</v>
      </c>
      <c r="S277" s="49">
        <f t="shared" si="44"/>
        <v>-2.2000000000000002</v>
      </c>
      <c r="T277" s="49">
        <f t="shared" si="44"/>
        <v>-13.2</v>
      </c>
      <c r="U277" s="49">
        <f t="shared" si="44"/>
        <v>-13.75</v>
      </c>
      <c r="V277" s="49">
        <f t="shared" si="44"/>
        <v>1.1000000000000001</v>
      </c>
      <c r="W277" s="49">
        <f t="shared" si="44"/>
        <v>-2.4750000000000001</v>
      </c>
      <c r="X277" s="49">
        <f t="shared" si="44"/>
        <v>3.5</v>
      </c>
      <c r="Y277" s="49">
        <f t="shared" si="44"/>
        <v>-12</v>
      </c>
      <c r="Z277" s="49">
        <f t="shared" si="44"/>
        <v>-15</v>
      </c>
      <c r="AA277" s="49">
        <f t="shared" si="44"/>
        <v>-5</v>
      </c>
      <c r="AB277" s="49">
        <f t="shared" si="44"/>
        <v>-4</v>
      </c>
      <c r="AC277" s="49">
        <f t="shared" si="44"/>
        <v>-12.5</v>
      </c>
      <c r="AD277" s="49">
        <f t="shared" si="44"/>
        <v>-2</v>
      </c>
      <c r="AE277" s="49">
        <f t="shared" si="44"/>
        <v>-2</v>
      </c>
      <c r="AF277" s="49">
        <f t="shared" si="44"/>
        <v>-5</v>
      </c>
      <c r="AG277" s="49">
        <f t="shared" si="44"/>
        <v>1</v>
      </c>
      <c r="AH277" s="49">
        <f t="shared" si="44"/>
        <v>-4.5</v>
      </c>
      <c r="AI277" s="49">
        <f t="shared" si="44"/>
        <v>-6</v>
      </c>
      <c r="AJ277" s="49">
        <f t="shared" si="44"/>
        <v>-11</v>
      </c>
      <c r="AK277" s="49">
        <f t="shared" si="44"/>
        <v>-2.5</v>
      </c>
      <c r="AL277" s="49">
        <f t="shared" si="44"/>
        <v>-22.5</v>
      </c>
      <c r="AM277" s="49">
        <f t="shared" si="44"/>
        <v>0.35</v>
      </c>
      <c r="AN277" s="49">
        <f t="shared" si="44"/>
        <v>-7.6</v>
      </c>
      <c r="AO277" s="49">
        <f t="shared" si="44"/>
        <v>-2</v>
      </c>
      <c r="AP277" s="49">
        <f t="shared" si="44"/>
        <v>-22.5</v>
      </c>
      <c r="AQ277" s="49">
        <f t="shared" si="44"/>
        <v>-8</v>
      </c>
      <c r="AR277" s="49">
        <f t="shared" si="44"/>
        <v>-11</v>
      </c>
      <c r="AS277" s="49">
        <f t="shared" si="44"/>
        <v>-5</v>
      </c>
      <c r="AT277" s="49">
        <f t="shared" si="44"/>
        <v>1.5</v>
      </c>
      <c r="AU277" s="49">
        <f t="shared" si="44"/>
        <v>4</v>
      </c>
      <c r="AV277" s="49">
        <f t="shared" si="44"/>
        <v>-7.5</v>
      </c>
      <c r="AW277" s="49">
        <f t="shared" si="44"/>
        <v>-1</v>
      </c>
      <c r="AX277" s="8">
        <f>(AX264+AX265)/2</f>
        <v>-5</v>
      </c>
      <c r="AY277" s="8">
        <f t="shared" ref="AY277:BT277" si="45">(AY264+AY265)/2</f>
        <v>-1.5</v>
      </c>
      <c r="AZ277" s="8">
        <f t="shared" si="45"/>
        <v>-1.5</v>
      </c>
      <c r="BA277" s="8">
        <f t="shared" si="45"/>
        <v>-13</v>
      </c>
      <c r="BB277" s="8">
        <f t="shared" si="45"/>
        <v>-4</v>
      </c>
      <c r="BC277" s="8">
        <f t="shared" si="45"/>
        <v>-6.5</v>
      </c>
      <c r="BD277" s="8">
        <f t="shared" si="45"/>
        <v>-1.5</v>
      </c>
      <c r="BE277" s="8">
        <f t="shared" si="45"/>
        <v>-3.5</v>
      </c>
      <c r="BF277" s="8">
        <f t="shared" si="45"/>
        <v>3</v>
      </c>
      <c r="BG277" s="8">
        <f t="shared" si="45"/>
        <v>-5</v>
      </c>
      <c r="BH277" s="8">
        <f t="shared" si="45"/>
        <v>-3.5</v>
      </c>
      <c r="BI277" s="8">
        <f t="shared" si="45"/>
        <v>-6</v>
      </c>
      <c r="BJ277" s="8">
        <f t="shared" si="45"/>
        <v>-7.5</v>
      </c>
      <c r="BK277" s="8">
        <f t="shared" si="45"/>
        <v>5</v>
      </c>
      <c r="BL277" s="8">
        <f t="shared" si="45"/>
        <v>-11.5</v>
      </c>
      <c r="BM277" s="8">
        <f t="shared" si="45"/>
        <v>-3</v>
      </c>
      <c r="BN277" s="8">
        <f t="shared" si="45"/>
        <v>-17.5</v>
      </c>
      <c r="BO277" s="8">
        <f t="shared" si="45"/>
        <v>5.5</v>
      </c>
      <c r="BP277" s="8">
        <f t="shared" si="45"/>
        <v>7.5</v>
      </c>
      <c r="BQ277" s="8">
        <f t="shared" si="45"/>
        <v>-3.5</v>
      </c>
      <c r="BR277" s="8">
        <f t="shared" si="45"/>
        <v>-5</v>
      </c>
      <c r="BS277" s="8">
        <f t="shared" si="45"/>
        <v>-4</v>
      </c>
      <c r="BT277" s="8">
        <f t="shared" si="45"/>
        <v>3.5</v>
      </c>
      <c r="BU277" s="8"/>
      <c r="BV277" s="8"/>
      <c r="BW277" s="8"/>
      <c r="BX277" s="8"/>
      <c r="BY277" s="8"/>
      <c r="BZ277" s="8"/>
      <c r="CA277" s="5"/>
      <c r="CB277" s="5"/>
      <c r="CC277" s="5"/>
      <c r="CD277" s="21"/>
      <c r="CF277" s="21"/>
      <c r="CG277"/>
      <c r="CH277" s="5"/>
      <c r="CI277" s="21"/>
    </row>
    <row r="278" spans="1:87" ht="12.75" customHeight="1">
      <c r="A278" s="43"/>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c r="AM278" s="8"/>
      <c r="AN278" s="8"/>
      <c r="AO278" s="8"/>
      <c r="AQ278" s="8"/>
      <c r="AR278" s="8"/>
      <c r="AS278" s="8"/>
      <c r="AT278" s="8"/>
      <c r="AU278" s="8"/>
      <c r="AV278" s="8"/>
      <c r="AW278" s="8"/>
      <c r="AX278" s="6"/>
      <c r="AY278" s="43"/>
      <c r="AZ278" s="43"/>
      <c r="BA278" s="43"/>
      <c r="BB278" s="43"/>
      <c r="BC278" s="43"/>
      <c r="BD278" s="43"/>
      <c r="BE278" s="43"/>
      <c r="BF278" s="43"/>
      <c r="BG278" s="43"/>
      <c r="BH278" s="43"/>
      <c r="BI278" s="43"/>
      <c r="BJ278" s="43"/>
      <c r="BK278" s="43"/>
      <c r="BL278" s="43"/>
      <c r="BM278" s="43"/>
      <c r="BN278" s="43"/>
      <c r="BO278" s="43"/>
      <c r="BP278" s="43"/>
      <c r="BQ278" s="43"/>
      <c r="BR278" s="43"/>
      <c r="BS278" s="43"/>
      <c r="BT278" s="43"/>
      <c r="BU278" s="43"/>
      <c r="BV278" s="43"/>
      <c r="BW278" s="43"/>
      <c r="BX278" s="43"/>
      <c r="BY278" s="43"/>
      <c r="BZ278" s="43"/>
      <c r="CH278" s="5"/>
    </row>
    <row r="279" spans="1:87">
      <c r="A279" s="50" t="s">
        <v>303</v>
      </c>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c r="AM279" s="8"/>
      <c r="AN279" s="8"/>
      <c r="AO279" s="8"/>
      <c r="AQ279" s="8"/>
      <c r="AR279" s="8"/>
      <c r="AS279" s="8"/>
      <c r="AT279" s="8"/>
      <c r="AU279" s="8"/>
      <c r="AV279" s="8"/>
      <c r="AW279" s="8"/>
      <c r="AX279" s="43"/>
      <c r="AY279" s="43"/>
      <c r="AZ279" s="43"/>
      <c r="BA279" s="43"/>
      <c r="BB279" s="43"/>
      <c r="BC279" s="43"/>
      <c r="BD279" s="43"/>
      <c r="BE279" s="43"/>
      <c r="BF279" s="43"/>
      <c r="BG279" s="43"/>
      <c r="BH279" s="43"/>
      <c r="BI279" s="43"/>
      <c r="BJ279" s="43"/>
      <c r="BK279" s="43"/>
      <c r="BL279" s="43"/>
      <c r="BM279" s="43"/>
      <c r="BN279" s="43"/>
      <c r="BO279" s="43"/>
      <c r="BP279" s="43"/>
      <c r="BQ279" s="43"/>
      <c r="BR279" s="43"/>
      <c r="BS279" s="43"/>
      <c r="BT279" s="43"/>
      <c r="BU279" s="43"/>
      <c r="BV279" s="43"/>
      <c r="BW279" s="43"/>
      <c r="BX279" s="43"/>
      <c r="BY279" s="43"/>
      <c r="BZ279" s="43"/>
      <c r="CH279" s="5"/>
    </row>
    <row r="280" spans="1:87">
      <c r="A280" s="54" t="s">
        <v>362</v>
      </c>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c r="AM280" s="8"/>
      <c r="AN280" s="8"/>
      <c r="AO280" s="8"/>
      <c r="AQ280" s="8"/>
      <c r="AR280" s="8"/>
      <c r="AS280" s="8"/>
      <c r="AT280" s="8"/>
      <c r="AU280" s="8"/>
      <c r="AV280" s="8"/>
      <c r="AW280" s="8"/>
      <c r="AX280" s="43"/>
      <c r="AY280" s="43"/>
      <c r="AZ280" s="43"/>
      <c r="BA280" s="43"/>
      <c r="BB280" s="43"/>
      <c r="BC280" s="43"/>
      <c r="BD280" s="43"/>
      <c r="BE280" s="43"/>
      <c r="BF280" s="43"/>
      <c r="BG280" s="43"/>
      <c r="BH280" s="43"/>
      <c r="BI280" s="43"/>
      <c r="BJ280" s="43"/>
      <c r="BK280" s="43"/>
      <c r="BL280" s="43"/>
      <c r="BM280" s="43"/>
      <c r="BN280" s="43"/>
      <c r="BO280" s="43"/>
      <c r="BP280" s="43"/>
      <c r="BQ280" s="43"/>
      <c r="BR280" s="43"/>
      <c r="BS280" s="43"/>
      <c r="BT280" s="43"/>
      <c r="BU280" s="43"/>
      <c r="BV280" s="43"/>
      <c r="BW280" s="43"/>
      <c r="BX280" s="43"/>
      <c r="BY280" s="43"/>
      <c r="BZ280" s="43"/>
      <c r="CH280" s="5"/>
    </row>
    <row r="281" spans="1:87">
      <c r="A281" s="54" t="s">
        <v>302</v>
      </c>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c r="AM281" s="8"/>
      <c r="AN281" s="8"/>
      <c r="AO281" s="8"/>
      <c r="AQ281" s="8"/>
      <c r="AR281" s="8"/>
      <c r="AS281" s="8"/>
      <c r="AT281" s="8"/>
      <c r="AU281" s="8"/>
      <c r="AV281" s="8"/>
      <c r="AW281" s="8"/>
      <c r="AX281" s="43"/>
      <c r="AY281" s="43"/>
      <c r="AZ281" s="43"/>
      <c r="BA281" s="43"/>
      <c r="BB281" s="43"/>
      <c r="BC281" s="43"/>
      <c r="BD281" s="8"/>
      <c r="BE281" s="8"/>
      <c r="BF281" s="8"/>
      <c r="BG281" s="8"/>
      <c r="BH281" s="8"/>
      <c r="BI281" s="8"/>
      <c r="BJ281" s="8"/>
      <c r="BK281" s="8"/>
      <c r="BL281" s="8"/>
      <c r="BM281" s="8"/>
      <c r="BN281" s="8"/>
      <c r="BO281" s="8"/>
      <c r="BP281" s="8"/>
      <c r="BQ281" s="8"/>
      <c r="BR281" s="8"/>
      <c r="BS281" s="43"/>
      <c r="BT281" s="43"/>
      <c r="BU281" s="43"/>
      <c r="BV281" s="43"/>
      <c r="BW281" s="43"/>
      <c r="BX281" s="43"/>
      <c r="BY281" s="43"/>
      <c r="BZ281" s="43"/>
      <c r="CH281" s="5"/>
    </row>
    <row r="282" spans="1:87" ht="13.5" thickBot="1">
      <c r="A282" s="54"/>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Q282" s="8"/>
      <c r="AR282" s="8"/>
      <c r="AS282" s="8"/>
      <c r="AT282" s="8"/>
      <c r="AU282" s="8"/>
      <c r="AV282" s="8"/>
      <c r="AW282" s="8"/>
      <c r="AX282" s="43"/>
      <c r="AY282" s="43"/>
      <c r="AZ282" s="43"/>
      <c r="BA282" s="43"/>
      <c r="BB282" s="43"/>
      <c r="BC282" s="43"/>
      <c r="BD282" s="8"/>
      <c r="BE282" s="8"/>
      <c r="BF282" s="8"/>
      <c r="BG282" s="8"/>
      <c r="BH282" s="8"/>
      <c r="BI282" s="8"/>
      <c r="BJ282" s="8"/>
      <c r="BK282" s="8"/>
      <c r="BL282" s="8"/>
      <c r="BM282" s="8"/>
      <c r="BN282" s="8"/>
      <c r="BO282" s="8"/>
      <c r="BP282" s="8"/>
      <c r="BQ282" s="8"/>
      <c r="BR282" s="8"/>
      <c r="BS282" s="43"/>
      <c r="BT282" s="43"/>
      <c r="BU282" s="43"/>
      <c r="BV282" s="43"/>
      <c r="BW282" s="43"/>
      <c r="BX282" s="43"/>
      <c r="BY282" s="43"/>
      <c r="BZ282" s="43"/>
      <c r="CH282" s="5"/>
    </row>
    <row r="283" spans="1:87">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74">
        <f>AN233/AN247</f>
        <v>0.37398373983739835</v>
      </c>
      <c r="AO283" s="28"/>
      <c r="AP283" s="28"/>
      <c r="AQ283" s="28"/>
      <c r="AR283" s="28">
        <v>30</v>
      </c>
      <c r="AS283" s="66" t="s">
        <v>116</v>
      </c>
      <c r="AT283" s="28"/>
      <c r="AU283" s="28"/>
      <c r="AV283" s="28"/>
      <c r="AW283" s="59"/>
      <c r="AX283" s="43"/>
      <c r="AY283" s="43"/>
      <c r="AZ283" s="43"/>
      <c r="BA283" s="43"/>
      <c r="BB283" s="43"/>
      <c r="BC283" s="43"/>
      <c r="BD283" s="8"/>
      <c r="BE283" s="8"/>
      <c r="BF283" s="8"/>
      <c r="BG283" s="8"/>
      <c r="BH283" s="8"/>
      <c r="BI283" s="8"/>
      <c r="BJ283" s="8"/>
      <c r="BK283" s="8"/>
      <c r="BL283" s="8"/>
      <c r="BM283" s="8"/>
      <c r="BN283" s="8"/>
      <c r="BO283" s="8"/>
      <c r="BP283" s="8"/>
      <c r="BQ283" s="8"/>
      <c r="BR283" s="8"/>
      <c r="BS283" s="43"/>
      <c r="BT283" s="43"/>
      <c r="BU283" s="43"/>
      <c r="BV283" s="43"/>
      <c r="BW283" s="43"/>
      <c r="BX283" s="43"/>
      <c r="BY283" s="43"/>
      <c r="BZ283" s="43"/>
      <c r="CH283" s="5"/>
    </row>
    <row r="284" spans="1:87">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75">
        <f>AN249/AN245</f>
        <v>13.037974683544304</v>
      </c>
      <c r="AO284" s="8"/>
      <c r="AQ284" s="8"/>
      <c r="AR284" s="8">
        <f>COUNT(AR185:AR194)</f>
        <v>8</v>
      </c>
      <c r="AS284" s="8"/>
      <c r="AT284" s="46">
        <f>100*AT192/AT247</f>
        <v>146.59685863874347</v>
      </c>
      <c r="AU284" s="8"/>
      <c r="AV284" s="67">
        <f>100*AV192/(AV247+2*AV233)</f>
        <v>27.551020408163264</v>
      </c>
      <c r="AW284" s="61">
        <v>45.31</v>
      </c>
      <c r="AX284" s="43"/>
      <c r="AY284" s="43"/>
      <c r="AZ284" s="43"/>
      <c r="BA284" s="43"/>
      <c r="BB284" s="43"/>
      <c r="BC284" s="43"/>
      <c r="BD284" s="8"/>
      <c r="BE284" s="8"/>
      <c r="BF284" s="8"/>
      <c r="BG284" s="8"/>
      <c r="BH284" s="8"/>
      <c r="BI284" s="8"/>
      <c r="BJ284" s="8"/>
      <c r="BK284" s="8"/>
      <c r="BL284" s="8"/>
      <c r="BM284" s="8"/>
      <c r="BN284" s="8"/>
      <c r="BO284" s="8"/>
      <c r="BP284" s="8"/>
      <c r="BQ284" s="8"/>
      <c r="BR284" s="8"/>
      <c r="BS284" s="43"/>
      <c r="BT284" s="43"/>
      <c r="BU284" s="43"/>
      <c r="BV284" s="43"/>
      <c r="BW284" s="43"/>
      <c r="BX284" s="43"/>
      <c r="BY284" s="43"/>
      <c r="BZ284" s="43"/>
      <c r="CH284" s="5"/>
    </row>
    <row r="285" spans="1:87">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c r="AN285" s="75" t="s">
        <v>366</v>
      </c>
      <c r="AO285" s="8"/>
      <c r="AQ285" s="8"/>
      <c r="AR285" s="8">
        <f>SUM(AR185:AR194)</f>
        <v>546</v>
      </c>
      <c r="AS285" s="8"/>
      <c r="AT285" s="46"/>
      <c r="AU285" s="8"/>
      <c r="AV285" s="67">
        <f>100*AV193/(AV247+2*AV233)</f>
        <v>27.551020408163264</v>
      </c>
      <c r="AW285" s="68">
        <v>66.099999999999994</v>
      </c>
      <c r="AX285" s="43"/>
      <c r="AY285" s="43"/>
      <c r="AZ285" s="43"/>
      <c r="BA285" s="43"/>
      <c r="BB285" s="43"/>
      <c r="BC285" s="43"/>
      <c r="BD285" s="8"/>
      <c r="BE285" s="8"/>
      <c r="BF285" s="8"/>
      <c r="BG285" s="8"/>
      <c r="BH285" s="8"/>
      <c r="BI285" s="8"/>
      <c r="BJ285" s="8"/>
      <c r="BK285" s="8"/>
      <c r="BL285" s="8"/>
      <c r="BM285" s="8"/>
      <c r="BN285" s="8"/>
      <c r="BO285" s="8"/>
      <c r="BP285" s="8"/>
      <c r="BQ285" s="8"/>
      <c r="BR285" s="8"/>
      <c r="BS285" s="43"/>
      <c r="BT285" s="43"/>
      <c r="BU285" s="43"/>
      <c r="BV285" s="43"/>
      <c r="BW285" s="43"/>
      <c r="BX285" s="43"/>
      <c r="BY285" s="43"/>
      <c r="BZ285" s="43"/>
      <c r="CH285" s="5"/>
    </row>
    <row r="286" spans="1:87">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c r="AM286" s="8"/>
      <c r="AN286" s="75">
        <f>AN247/AN232</f>
        <v>5.5909090909090908</v>
      </c>
      <c r="AO286" s="8"/>
      <c r="AQ286" s="8"/>
      <c r="AR286" s="8"/>
      <c r="AS286" s="8"/>
      <c r="AT286" s="46">
        <v>11</v>
      </c>
      <c r="AU286" s="8"/>
      <c r="AV286" s="8"/>
      <c r="AW286" s="61">
        <f>100*AW192/(AW247+2*AW233)</f>
        <v>1.8867924528301887</v>
      </c>
      <c r="AX286" s="43"/>
      <c r="AY286" s="43"/>
      <c r="AZ286" s="43"/>
      <c r="BA286" s="43"/>
      <c r="BB286" s="43"/>
      <c r="BC286" s="43"/>
      <c r="BD286" s="8"/>
      <c r="BE286" s="8"/>
      <c r="BF286" s="8"/>
      <c r="BG286" s="8"/>
      <c r="BH286" s="8"/>
      <c r="BI286" s="8"/>
      <c r="BJ286" s="8"/>
      <c r="BK286" s="8"/>
      <c r="BL286" s="8"/>
      <c r="BM286" s="8"/>
      <c r="BN286" s="8"/>
      <c r="BO286" s="8"/>
      <c r="BP286" s="8"/>
      <c r="BQ286" s="8"/>
      <c r="BR286" s="8"/>
      <c r="BS286" s="43"/>
      <c r="BT286" s="43"/>
      <c r="BU286" s="43"/>
      <c r="BV286" s="43"/>
      <c r="BW286" s="43"/>
      <c r="BX286" s="43"/>
      <c r="BY286" s="43"/>
      <c r="BZ286" s="43"/>
      <c r="CH286" s="5"/>
    </row>
    <row r="287" spans="1:87">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75">
        <f>AN231/AN232</f>
        <v>1.7272727272727273</v>
      </c>
      <c r="AO287" s="8"/>
      <c r="AQ287" s="8"/>
      <c r="AR287" s="8"/>
      <c r="AS287" s="8"/>
      <c r="AT287" s="46"/>
      <c r="AU287" s="8"/>
      <c r="AV287" s="8"/>
      <c r="AW287" s="61"/>
      <c r="AX287" s="43"/>
      <c r="AY287" s="43"/>
      <c r="AZ287" s="43"/>
      <c r="BA287" s="43"/>
      <c r="BB287" s="43"/>
      <c r="BC287" s="43"/>
      <c r="BD287" s="8"/>
      <c r="BE287" s="8"/>
      <c r="BF287" s="8"/>
      <c r="BG287" s="8"/>
      <c r="BH287" s="8"/>
      <c r="BI287" s="8"/>
      <c r="BJ287" s="8"/>
      <c r="BK287" s="8"/>
      <c r="BL287" s="8"/>
      <c r="BM287" s="8"/>
      <c r="BN287" s="8"/>
      <c r="BO287" s="8"/>
      <c r="BP287" s="8"/>
      <c r="BQ287" s="8"/>
      <c r="BR287" s="8"/>
      <c r="BS287" s="43"/>
      <c r="BT287" s="43"/>
      <c r="BU287" s="43"/>
      <c r="BV287" s="43"/>
      <c r="BW287" s="43"/>
      <c r="BX287" s="43"/>
      <c r="BY287" s="43"/>
      <c r="BZ287" s="43"/>
      <c r="CH287" s="5"/>
    </row>
    <row r="288" spans="1:87">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c r="AN288" s="75">
        <f>AN233/AN232</f>
        <v>2.0909090909090908</v>
      </c>
      <c r="AO288" s="8"/>
      <c r="AQ288" s="8"/>
      <c r="AR288" s="8"/>
      <c r="AS288" s="8"/>
      <c r="AT288" s="46">
        <v>1.5901060070671378</v>
      </c>
      <c r="AU288" s="8"/>
      <c r="AV288" s="8"/>
      <c r="AW288" s="61"/>
      <c r="AX288" s="43"/>
      <c r="AY288" s="43"/>
      <c r="AZ288" s="43"/>
      <c r="BA288" s="43"/>
      <c r="BB288" s="43"/>
      <c r="BC288" s="43"/>
      <c r="BD288" s="8"/>
      <c r="BE288" s="8"/>
      <c r="BF288" s="8"/>
      <c r="BG288" s="8"/>
      <c r="BH288" s="8"/>
      <c r="BI288" s="8"/>
      <c r="BJ288" s="8"/>
      <c r="BK288" s="8"/>
      <c r="BL288" s="8"/>
      <c r="BM288" s="8"/>
      <c r="BN288" s="8"/>
      <c r="BO288" s="8"/>
      <c r="BP288" s="8"/>
      <c r="BQ288" s="8"/>
      <c r="BR288" s="8"/>
      <c r="BS288" s="43"/>
      <c r="BT288" s="43"/>
      <c r="BU288" s="43"/>
      <c r="BV288" s="43"/>
      <c r="BW288" s="43"/>
      <c r="BX288" s="43"/>
      <c r="BY288" s="43"/>
      <c r="BZ288" s="43"/>
      <c r="CH288" s="5"/>
    </row>
    <row r="289" spans="1:86">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c r="AN289" s="75">
        <f>AN244/AN245</f>
        <v>0.55696202531645567</v>
      </c>
      <c r="AO289" s="8"/>
      <c r="AQ289" s="8"/>
      <c r="AR289" s="8"/>
      <c r="AS289" s="8"/>
      <c r="AT289" s="8"/>
      <c r="AU289" s="8"/>
      <c r="AV289" s="49">
        <f>AV248/AV244</f>
        <v>1.2428571428571429</v>
      </c>
      <c r="AW289" s="62"/>
      <c r="AX289" s="43"/>
      <c r="AY289" s="43"/>
      <c r="AZ289" s="43"/>
      <c r="BA289" s="43"/>
      <c r="BB289" s="43"/>
      <c r="BC289" s="43"/>
      <c r="BD289" s="8"/>
      <c r="BE289" s="8"/>
      <c r="BF289" s="8"/>
      <c r="BG289" s="8"/>
      <c r="BH289" s="8"/>
      <c r="BI289" s="8"/>
      <c r="BJ289" s="8"/>
      <c r="BK289" s="8"/>
      <c r="BL289" s="8"/>
      <c r="BM289" s="8"/>
      <c r="BN289" s="8"/>
      <c r="BO289" s="8"/>
      <c r="BP289" s="8"/>
      <c r="BQ289" s="8"/>
      <c r="BR289" s="8"/>
      <c r="BS289" s="43"/>
      <c r="BT289" s="43"/>
      <c r="BU289" s="43"/>
      <c r="BV289" s="43"/>
      <c r="BW289" s="43"/>
      <c r="BX289" s="43"/>
      <c r="BY289" s="43"/>
      <c r="BZ289" s="43"/>
      <c r="CH289" s="5"/>
    </row>
    <row r="290" spans="1:86">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c r="AM290" s="8"/>
      <c r="AN290" s="60"/>
      <c r="AO290" s="8"/>
      <c r="AQ290" s="8"/>
      <c r="AR290" s="8"/>
      <c r="AS290" s="8"/>
      <c r="AT290" s="8"/>
      <c r="AU290" s="8"/>
      <c r="AV290" s="49">
        <f>AV249/AV245</f>
        <v>16.448275862068964</v>
      </c>
      <c r="AW290" s="62"/>
      <c r="AX290" s="43"/>
      <c r="AY290" s="43"/>
      <c r="AZ290" s="43"/>
      <c r="BA290" s="43"/>
      <c r="BB290" s="43"/>
      <c r="BC290" s="43"/>
      <c r="BD290" s="8"/>
      <c r="BE290" s="8"/>
      <c r="BF290" s="8"/>
      <c r="BG290" s="8"/>
      <c r="BH290" s="8"/>
      <c r="BI290" s="8"/>
      <c r="BJ290" s="8"/>
      <c r="BK290" s="8"/>
      <c r="BL290" s="8"/>
      <c r="BM290" s="8"/>
      <c r="BN290" s="8"/>
      <c r="BO290" s="8"/>
      <c r="BP290" s="8"/>
      <c r="BQ290" s="8"/>
      <c r="BR290" s="8"/>
      <c r="BS290" s="43"/>
      <c r="BT290" s="43"/>
      <c r="BU290" s="43"/>
      <c r="BV290" s="43"/>
      <c r="BW290" s="43"/>
      <c r="BX290" s="43"/>
      <c r="BY290" s="43"/>
      <c r="BZ290" s="43"/>
      <c r="CH290" s="5"/>
    </row>
    <row r="291" spans="1:86">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60"/>
      <c r="AO291" s="8"/>
      <c r="AQ291" s="8"/>
      <c r="AR291" s="8"/>
      <c r="AS291" s="8"/>
      <c r="AT291" s="8"/>
      <c r="AU291" s="8"/>
      <c r="AW291" s="62"/>
      <c r="AX291" s="43"/>
      <c r="AY291" s="43"/>
      <c r="AZ291" s="43"/>
      <c r="BA291" s="43"/>
      <c r="BB291" s="43"/>
      <c r="BC291" s="43"/>
      <c r="BD291" s="8"/>
      <c r="BE291" s="8"/>
      <c r="BF291" s="8"/>
      <c r="BG291" s="8"/>
      <c r="BH291" s="8"/>
      <c r="BI291" s="8"/>
      <c r="BJ291" s="8"/>
      <c r="BK291" s="8"/>
      <c r="BL291" s="8"/>
      <c r="BM291" s="8"/>
      <c r="BN291" s="8"/>
      <c r="BO291" s="8"/>
      <c r="BP291" s="8"/>
      <c r="BQ291" s="8"/>
      <c r="BR291" s="8"/>
      <c r="BS291" s="43"/>
      <c r="BT291" s="43"/>
      <c r="BU291" s="43"/>
      <c r="BV291" s="43"/>
      <c r="BW291" s="43"/>
      <c r="BX291" s="43"/>
      <c r="BY291" s="43"/>
      <c r="BZ291" s="43"/>
      <c r="CH291" s="5"/>
    </row>
    <row r="292" spans="1:86">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c r="AM292" s="8"/>
      <c r="AN292" s="60"/>
      <c r="AO292" s="8"/>
      <c r="AQ292" s="8"/>
      <c r="AR292" s="8"/>
      <c r="AS292" s="8"/>
      <c r="AT292" s="8"/>
      <c r="AU292" s="8">
        <v>28</v>
      </c>
      <c r="AV292" s="73" t="s">
        <v>367</v>
      </c>
      <c r="AW292" s="61"/>
      <c r="AX292" s="43"/>
      <c r="AY292" s="43"/>
      <c r="AZ292" s="43"/>
      <c r="BA292" s="43"/>
      <c r="BB292" s="43"/>
      <c r="BC292" s="43"/>
      <c r="BD292" s="8"/>
      <c r="BE292" s="8"/>
      <c r="BF292" s="8"/>
      <c r="BG292" s="8"/>
      <c r="BH292" s="8"/>
      <c r="BI292" s="8"/>
      <c r="BJ292" s="8"/>
      <c r="BK292" s="8"/>
      <c r="BL292" s="8"/>
      <c r="BM292" s="8"/>
      <c r="BN292" s="8"/>
      <c r="BO292" s="8"/>
      <c r="BP292" s="8"/>
      <c r="BQ292" s="8"/>
      <c r="BR292" s="8"/>
      <c r="BS292" s="43"/>
      <c r="BT292" s="43"/>
      <c r="BU292" s="43"/>
      <c r="BV292" s="43"/>
      <c r="BW292" s="43"/>
      <c r="BX292" s="43"/>
      <c r="BY292" s="43"/>
      <c r="BZ292" s="43"/>
      <c r="CH292" s="5"/>
    </row>
    <row r="293" spans="1:86" ht="13.5" thickBot="1">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c r="AM293" s="8"/>
      <c r="AN293" s="69"/>
      <c r="AO293" s="70"/>
      <c r="AP293" s="29"/>
      <c r="AQ293" s="70"/>
      <c r="AR293" s="70"/>
      <c r="AS293" s="70"/>
      <c r="AT293" s="71"/>
      <c r="AU293" s="70">
        <v>4</v>
      </c>
      <c r="AV293" s="71"/>
      <c r="AW293" s="72"/>
      <c r="AX293" s="43"/>
      <c r="AY293" s="43"/>
      <c r="AZ293" s="43"/>
      <c r="BA293" s="43"/>
      <c r="BB293" s="43"/>
      <c r="BC293" s="43"/>
      <c r="BD293" s="8"/>
      <c r="BE293" s="8"/>
      <c r="BF293" s="8"/>
      <c r="BG293" s="8"/>
      <c r="BH293" s="8"/>
      <c r="BI293" s="8"/>
      <c r="BJ293" s="8"/>
      <c r="BK293" s="8"/>
      <c r="BL293" s="8"/>
      <c r="BM293" s="8"/>
      <c r="BN293" s="8"/>
      <c r="BO293" s="8"/>
      <c r="BP293" s="8"/>
      <c r="BQ293" s="8"/>
      <c r="BR293" s="8"/>
      <c r="BS293" s="43"/>
      <c r="BT293" s="43"/>
      <c r="BU293" s="43"/>
      <c r="BV293" s="43"/>
      <c r="BW293" s="43"/>
      <c r="BX293" s="43"/>
      <c r="BY293" s="43"/>
      <c r="BZ293" s="43"/>
      <c r="CH293" s="5"/>
    </row>
    <row r="294" spans="1:86">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c r="AX294" s="43"/>
      <c r="AY294" s="43"/>
      <c r="AZ294" s="43"/>
      <c r="BA294" s="43"/>
      <c r="BB294" s="43"/>
      <c r="BC294" s="43"/>
      <c r="BD294" s="8"/>
      <c r="BE294" s="8"/>
      <c r="BF294" s="8"/>
      <c r="BG294" s="8"/>
      <c r="BH294" s="8"/>
      <c r="BI294" s="8"/>
      <c r="BJ294" s="8"/>
      <c r="BK294" s="8"/>
      <c r="BL294" s="8"/>
      <c r="BM294" s="8"/>
      <c r="BN294" s="8"/>
      <c r="BO294" s="8"/>
      <c r="BP294" s="8"/>
      <c r="BQ294" s="8"/>
      <c r="BR294" s="8"/>
      <c r="BS294" s="43"/>
      <c r="BT294" s="43"/>
      <c r="BU294" s="43"/>
      <c r="BV294" s="43"/>
      <c r="BW294" s="43"/>
      <c r="BX294" s="43"/>
      <c r="BY294" s="43"/>
      <c r="BZ294" s="43"/>
      <c r="CH294" s="5"/>
    </row>
    <row r="295" spans="1:86">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c r="AM295" s="8"/>
      <c r="AN295" s="89" t="s">
        <v>232</v>
      </c>
      <c r="AO295" s="89"/>
      <c r="AP295" s="89"/>
      <c r="AQ295" s="89"/>
      <c r="AR295" s="89"/>
      <c r="AS295" s="89"/>
      <c r="AT295" s="89"/>
      <c r="AU295" s="89"/>
      <c r="AV295" s="89"/>
      <c r="AW295" s="89"/>
      <c r="AX295" s="43"/>
      <c r="AY295" s="43"/>
      <c r="AZ295" s="43"/>
      <c r="BA295" s="43"/>
      <c r="BB295" s="43"/>
      <c r="BC295" s="43"/>
      <c r="BD295" s="8"/>
      <c r="BE295" s="8"/>
      <c r="BF295" s="8"/>
      <c r="BG295" s="8"/>
      <c r="BH295" s="8"/>
      <c r="BI295" s="8"/>
      <c r="BJ295" s="8"/>
      <c r="BK295" s="8"/>
      <c r="BL295" s="8"/>
      <c r="BM295" s="8"/>
      <c r="BN295" s="8"/>
      <c r="BO295" s="8"/>
      <c r="BP295" s="8"/>
      <c r="BQ295" s="8"/>
      <c r="BR295" s="8"/>
      <c r="BS295" s="43"/>
      <c r="BT295" s="43"/>
      <c r="BU295" s="43"/>
      <c r="BV295" s="43"/>
      <c r="BW295" s="43"/>
      <c r="BX295" s="43"/>
      <c r="BY295" s="43"/>
      <c r="BZ295" s="43"/>
      <c r="CH295" s="5"/>
    </row>
    <row r="296" spans="1:86">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6"/>
      <c r="AO296" s="6"/>
      <c r="AP296" s="6"/>
      <c r="AQ296" s="6"/>
      <c r="AR296" s="6"/>
      <c r="AS296" s="6"/>
      <c r="AT296" s="6"/>
      <c r="AU296" s="6"/>
      <c r="AV296" s="6"/>
      <c r="AW296" s="6"/>
      <c r="AX296" s="43"/>
      <c r="AY296" s="43"/>
      <c r="AZ296" s="43"/>
      <c r="BA296" s="43"/>
      <c r="BB296" s="43"/>
      <c r="BC296" s="43"/>
      <c r="BD296" s="8"/>
      <c r="BE296" s="8"/>
      <c r="BF296" s="8"/>
      <c r="BG296" s="8"/>
      <c r="BH296" s="8"/>
      <c r="BI296" s="8"/>
      <c r="BJ296" s="8"/>
      <c r="BK296" s="8"/>
      <c r="BL296" s="8"/>
      <c r="BM296" s="8"/>
      <c r="BN296" s="8"/>
      <c r="BO296" s="8"/>
      <c r="BP296" s="8"/>
      <c r="BQ296" s="8"/>
      <c r="BR296" s="8"/>
      <c r="BS296" s="43"/>
      <c r="BT296" s="43"/>
      <c r="BU296" s="43"/>
      <c r="BV296" s="43"/>
      <c r="BW296" s="43"/>
      <c r="BX296" s="43"/>
      <c r="BY296" s="43"/>
      <c r="BZ296" s="43"/>
      <c r="CH296" s="5"/>
    </row>
    <row r="297" spans="1:86">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8"/>
      <c r="AO297" s="8"/>
      <c r="AQ297" s="8"/>
      <c r="AR297" s="8"/>
      <c r="AS297" s="8"/>
      <c r="AT297" s="8"/>
      <c r="AU297" s="8"/>
      <c r="AV297" s="8"/>
      <c r="AW297" s="8"/>
      <c r="AX297" s="43"/>
      <c r="AY297" s="43"/>
      <c r="AZ297" s="43"/>
      <c r="BA297" s="43"/>
      <c r="BB297" s="43"/>
      <c r="BC297" s="43"/>
      <c r="BD297" s="43"/>
      <c r="BE297" s="43"/>
      <c r="BF297" s="43"/>
      <c r="BG297" s="43"/>
      <c r="BH297" s="43"/>
      <c r="BI297" s="43"/>
      <c r="BJ297" s="43"/>
      <c r="BK297" s="43"/>
      <c r="BL297" s="43"/>
      <c r="BM297" s="43"/>
      <c r="BN297" s="43"/>
      <c r="BO297" s="43"/>
      <c r="BP297" s="43"/>
      <c r="BQ297" s="43"/>
      <c r="BR297" s="43"/>
      <c r="BS297" s="43"/>
      <c r="BT297" s="43"/>
      <c r="BU297" s="43"/>
      <c r="BV297" s="43"/>
      <c r="BW297" s="43"/>
      <c r="BX297" s="43"/>
      <c r="BY297" s="43"/>
      <c r="BZ297" s="43"/>
      <c r="CH297" s="5"/>
    </row>
    <row r="298" spans="1:86">
      <c r="A298" s="43"/>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c r="AM298" s="8"/>
      <c r="AN298" s="8"/>
      <c r="AO298" s="8"/>
      <c r="AQ298" s="8"/>
      <c r="AR298" s="8"/>
      <c r="AS298" s="8"/>
      <c r="AT298" s="8"/>
      <c r="AU298" s="8"/>
      <c r="AV298" s="8"/>
      <c r="AW298" s="8"/>
      <c r="AX298" s="43"/>
      <c r="AY298" s="43"/>
      <c r="AZ298" s="43"/>
      <c r="BA298" s="43"/>
      <c r="BB298" s="43"/>
      <c r="BC298" s="43"/>
      <c r="BD298" s="43"/>
      <c r="BE298" s="43"/>
      <c r="BF298" s="43"/>
      <c r="BG298" s="43"/>
      <c r="BH298" s="43"/>
      <c r="BI298" s="43"/>
      <c r="BJ298" s="43"/>
      <c r="BK298" s="43"/>
      <c r="BL298" s="43"/>
      <c r="BM298" s="43"/>
      <c r="BN298" s="43"/>
      <c r="BO298" s="43"/>
      <c r="BP298" s="43"/>
      <c r="BQ298" s="43"/>
      <c r="BR298" s="43"/>
      <c r="BS298" s="43"/>
      <c r="BT298" s="43"/>
      <c r="BU298" s="43"/>
      <c r="BV298" s="43"/>
      <c r="BW298" s="43"/>
      <c r="BX298" s="43"/>
      <c r="BY298" s="43"/>
      <c r="BZ298" s="43"/>
      <c r="CH298" s="5"/>
    </row>
    <row r="299" spans="1:86">
      <c r="A299" s="43"/>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Q299" s="8"/>
      <c r="AR299" s="8"/>
      <c r="AS299" s="8"/>
      <c r="AT299" s="8"/>
      <c r="AU299" s="8"/>
      <c r="AV299" s="8"/>
      <c r="AW299" s="8"/>
      <c r="AX299" s="43"/>
      <c r="AY299" s="43"/>
      <c r="AZ299" s="43"/>
      <c r="BA299" s="43"/>
      <c r="BB299" s="43"/>
      <c r="BC299" s="43"/>
      <c r="BD299" s="43"/>
      <c r="BE299" s="43"/>
      <c r="BF299" s="43"/>
      <c r="BG299" s="43"/>
      <c r="BH299" s="43"/>
      <c r="BI299" s="43"/>
      <c r="BJ299" s="43"/>
      <c r="BK299" s="43"/>
      <c r="BL299" s="43"/>
      <c r="BM299" s="43"/>
      <c r="BN299" s="43"/>
      <c r="BO299" s="43"/>
      <c r="BP299" s="43"/>
      <c r="BQ299" s="43"/>
      <c r="BR299" s="43"/>
      <c r="BS299" s="43"/>
      <c r="BT299" s="43"/>
      <c r="BU299" s="43"/>
      <c r="BV299" s="43"/>
      <c r="BW299" s="43"/>
      <c r="BX299" s="43"/>
      <c r="BY299" s="43"/>
      <c r="BZ299" s="43"/>
      <c r="CH299" s="5"/>
    </row>
    <row r="300" spans="1:86">
      <c r="A300" s="43"/>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c r="AM300" s="8"/>
      <c r="AN300" s="8"/>
      <c r="AO300" s="8"/>
      <c r="AQ300" s="8"/>
      <c r="AR300" s="8"/>
      <c r="AS300" s="8"/>
      <c r="AT300" s="8"/>
      <c r="AU300" s="8"/>
      <c r="AV300" s="8"/>
      <c r="AW300" s="8"/>
      <c r="AX300" s="43"/>
      <c r="AY300" s="43"/>
      <c r="AZ300" s="43"/>
      <c r="BA300" s="43"/>
      <c r="BB300" s="43"/>
      <c r="BC300" s="43"/>
      <c r="BD300" s="43"/>
      <c r="BE300" s="43"/>
      <c r="BF300" s="43"/>
      <c r="BG300" s="43"/>
      <c r="BH300" s="43"/>
      <c r="BI300" s="43"/>
      <c r="BJ300" s="43"/>
      <c r="BK300" s="43"/>
      <c r="BL300" s="43"/>
      <c r="BM300" s="43"/>
      <c r="BN300" s="43"/>
      <c r="BO300" s="43"/>
      <c r="BP300" s="43"/>
      <c r="BQ300" s="43"/>
      <c r="BR300" s="43"/>
      <c r="BS300" s="43"/>
      <c r="BT300" s="43"/>
      <c r="BU300" s="43"/>
      <c r="BV300" s="43"/>
      <c r="BW300" s="43"/>
      <c r="BX300" s="43"/>
      <c r="BY300" s="43"/>
      <c r="BZ300" s="43"/>
      <c r="CH300" s="5"/>
    </row>
    <row r="301" spans="1:86">
      <c r="CH301" s="5"/>
    </row>
    <row r="302" spans="1:86">
      <c r="CH302" s="5"/>
    </row>
    <row r="303" spans="1:86">
      <c r="CH303" s="5"/>
    </row>
    <row r="304" spans="1:86">
      <c r="CH304" s="5"/>
    </row>
    <row r="305" spans="86:86">
      <c r="CH305" s="5"/>
    </row>
    <row r="306" spans="86:86">
      <c r="CH306" s="5"/>
    </row>
    <row r="307" spans="86:86">
      <c r="CH307" s="5"/>
    </row>
    <row r="308" spans="86:86">
      <c r="CH308" s="5"/>
    </row>
    <row r="309" spans="86:86">
      <c r="CH309" s="5"/>
    </row>
    <row r="310" spans="86:86">
      <c r="CH310" s="5"/>
    </row>
    <row r="311" spans="86:86">
      <c r="CH311" s="5"/>
    </row>
    <row r="312" spans="86:86">
      <c r="CH312" s="5"/>
    </row>
    <row r="313" spans="86:86">
      <c r="CH313" s="5"/>
    </row>
    <row r="314" spans="86:86">
      <c r="CH314" s="5"/>
    </row>
    <row r="315" spans="86:86">
      <c r="CH315" s="5"/>
    </row>
    <row r="316" spans="86:86">
      <c r="CH316" s="5"/>
    </row>
    <row r="317" spans="86:86">
      <c r="CH317" s="5"/>
    </row>
    <row r="318" spans="86:86">
      <c r="CH318" s="5"/>
    </row>
    <row r="319" spans="86:86">
      <c r="CH319" s="5"/>
    </row>
    <row r="320" spans="86:86">
      <c r="CH320" s="5"/>
    </row>
    <row r="321" spans="86:86">
      <c r="CH321" s="5"/>
    </row>
    <row r="322" spans="86:86">
      <c r="CH322" s="5"/>
    </row>
    <row r="323" spans="86:86">
      <c r="CH323" s="5"/>
    </row>
    <row r="324" spans="86:86">
      <c r="CH324" s="5"/>
    </row>
    <row r="325" spans="86:86">
      <c r="CH325" s="5"/>
    </row>
    <row r="326" spans="86:86">
      <c r="CH326" s="5"/>
    </row>
    <row r="327" spans="86:86">
      <c r="CH327" s="5"/>
    </row>
    <row r="328" spans="86:86">
      <c r="CH328" s="5"/>
    </row>
    <row r="329" spans="86:86">
      <c r="CH329" s="5"/>
    </row>
    <row r="330" spans="86:86">
      <c r="CH330" s="5"/>
    </row>
    <row r="331" spans="86:86">
      <c r="CH331" s="5"/>
    </row>
    <row r="332" spans="86:86">
      <c r="CH332" s="5"/>
    </row>
    <row r="333" spans="86:86">
      <c r="CH333" s="5"/>
    </row>
    <row r="334" spans="86:86">
      <c r="CH334" s="5"/>
    </row>
    <row r="335" spans="86:86">
      <c r="CH335" s="5"/>
    </row>
    <row r="336" spans="86:86">
      <c r="CH336" s="5"/>
    </row>
    <row r="337" spans="86:86">
      <c r="CH337" s="5"/>
    </row>
    <row r="338" spans="86:86">
      <c r="CH338" s="5"/>
    </row>
    <row r="339" spans="86:86">
      <c r="CH339" s="5"/>
    </row>
    <row r="340" spans="86:86">
      <c r="CH340" s="5"/>
    </row>
    <row r="341" spans="86:86">
      <c r="CH341" s="5"/>
    </row>
    <row r="342" spans="86:86">
      <c r="CH342" s="5"/>
    </row>
    <row r="343" spans="86:86">
      <c r="CH343" s="5"/>
    </row>
    <row r="344" spans="86:86">
      <c r="CH344" s="5"/>
    </row>
    <row r="345" spans="86:86">
      <c r="CH345" s="5"/>
    </row>
    <row r="346" spans="86:86">
      <c r="CH346" s="5"/>
    </row>
    <row r="347" spans="86:86">
      <c r="CH347" s="5"/>
    </row>
    <row r="348" spans="86:86">
      <c r="CH348" s="5"/>
    </row>
    <row r="349" spans="86:86">
      <c r="CH349" s="5"/>
    </row>
    <row r="350" spans="86:86">
      <c r="CH350" s="5"/>
    </row>
    <row r="351" spans="86:86">
      <c r="CH351" s="5"/>
    </row>
    <row r="352" spans="86:86">
      <c r="CH352" s="5"/>
    </row>
    <row r="353" spans="86:86">
      <c r="CH353" s="5"/>
    </row>
    <row r="354" spans="86:86">
      <c r="CH354" s="5"/>
    </row>
    <row r="355" spans="86:86">
      <c r="CH355" s="5"/>
    </row>
    <row r="356" spans="86:86">
      <c r="CH356" s="5"/>
    </row>
    <row r="357" spans="86:86">
      <c r="CH357" s="5"/>
    </row>
    <row r="358" spans="86:86">
      <c r="CH358" s="5"/>
    </row>
    <row r="359" spans="86:86">
      <c r="CH359" s="5"/>
    </row>
    <row r="360" spans="86:86">
      <c r="CH360" s="5"/>
    </row>
    <row r="361" spans="86:86">
      <c r="CH361" s="5"/>
    </row>
    <row r="362" spans="86:86">
      <c r="CH362" s="5"/>
    </row>
    <row r="363" spans="86:86">
      <c r="CH363" s="5"/>
    </row>
    <row r="364" spans="86:86">
      <c r="CH364" s="5"/>
    </row>
    <row r="365" spans="86:86">
      <c r="CH365" s="5"/>
    </row>
    <row r="366" spans="86:86">
      <c r="CH366" s="5"/>
    </row>
    <row r="367" spans="86:86">
      <c r="CH367" s="5"/>
    </row>
    <row r="368" spans="86:86">
      <c r="CH368" s="5"/>
    </row>
    <row r="369" spans="86:86">
      <c r="CH369" s="5"/>
    </row>
    <row r="370" spans="86:86">
      <c r="CH370" s="5"/>
    </row>
    <row r="371" spans="86:86">
      <c r="CH371" s="5"/>
    </row>
    <row r="372" spans="86:86">
      <c r="CH372" s="5"/>
    </row>
    <row r="373" spans="86:86">
      <c r="CH373" s="5"/>
    </row>
    <row r="374" spans="86:86">
      <c r="CH374" s="5"/>
    </row>
    <row r="375" spans="86:86">
      <c r="CH375" s="5"/>
    </row>
    <row r="376" spans="86:86">
      <c r="CH376" s="5"/>
    </row>
    <row r="377" spans="86:86">
      <c r="CH377" s="5"/>
    </row>
    <row r="378" spans="86:86">
      <c r="CH378" s="5"/>
    </row>
    <row r="379" spans="86:86">
      <c r="CH379" s="5"/>
    </row>
    <row r="380" spans="86:86">
      <c r="CH380" s="5"/>
    </row>
    <row r="381" spans="86:86">
      <c r="CH381" s="5"/>
    </row>
    <row r="382" spans="86:86">
      <c r="CH382" s="5"/>
    </row>
    <row r="383" spans="86:86">
      <c r="CH383" s="5"/>
    </row>
    <row r="384" spans="86:86">
      <c r="CH384" s="5"/>
    </row>
    <row r="385" spans="86:86">
      <c r="CH385" s="5"/>
    </row>
    <row r="386" spans="86:86">
      <c r="CH386" s="5"/>
    </row>
    <row r="387" spans="86:86">
      <c r="CH387" s="5"/>
    </row>
    <row r="388" spans="86:86">
      <c r="CH388" s="5"/>
    </row>
    <row r="389" spans="86:86">
      <c r="CH389" s="5"/>
    </row>
    <row r="390" spans="86:86">
      <c r="CH390" s="5"/>
    </row>
    <row r="391" spans="86:86">
      <c r="CH391" s="5"/>
    </row>
    <row r="392" spans="86:86">
      <c r="CH392" s="5"/>
    </row>
    <row r="393" spans="86:86">
      <c r="CH393" s="5"/>
    </row>
    <row r="394" spans="86:86">
      <c r="CH394" s="5"/>
    </row>
    <row r="395" spans="86:86">
      <c r="CH395" s="5"/>
    </row>
    <row r="396" spans="86:86">
      <c r="CH396" s="5"/>
    </row>
    <row r="397" spans="86:86">
      <c r="CH397" s="5"/>
    </row>
    <row r="398" spans="86:86">
      <c r="CH398" s="5"/>
    </row>
    <row r="399" spans="86:86">
      <c r="CH399" s="5"/>
    </row>
    <row r="400" spans="86:86">
      <c r="CH400" s="5"/>
    </row>
    <row r="401" spans="86:86">
      <c r="CH401" s="5"/>
    </row>
    <row r="402" spans="86:86">
      <c r="CH402" s="5"/>
    </row>
    <row r="403" spans="86:86">
      <c r="CH403" s="5"/>
    </row>
    <row r="404" spans="86:86">
      <c r="CH404" s="5"/>
    </row>
    <row r="405" spans="86:86">
      <c r="CH405" s="5"/>
    </row>
    <row r="406" spans="86:86">
      <c r="CH406" s="5"/>
    </row>
    <row r="407" spans="86:86">
      <c r="CH407" s="5"/>
    </row>
    <row r="408" spans="86:86">
      <c r="CH408" s="5"/>
    </row>
    <row r="409" spans="86:86">
      <c r="CH409" s="5"/>
    </row>
    <row r="410" spans="86:86">
      <c r="CH410" s="5"/>
    </row>
    <row r="411" spans="86:86">
      <c r="CH411" s="5"/>
    </row>
    <row r="412" spans="86:86">
      <c r="CH412" s="5"/>
    </row>
    <row r="413" spans="86:86">
      <c r="CH413" s="5"/>
    </row>
    <row r="414" spans="86:86">
      <c r="CH414" s="5"/>
    </row>
    <row r="415" spans="86:86">
      <c r="CH415" s="5"/>
    </row>
    <row r="416" spans="86:86">
      <c r="CH416" s="5"/>
    </row>
    <row r="417" spans="86:86">
      <c r="CH417" s="5"/>
    </row>
    <row r="418" spans="86:86">
      <c r="CH418" s="5"/>
    </row>
    <row r="419" spans="86:86">
      <c r="CH419" s="5"/>
    </row>
    <row r="420" spans="86:86">
      <c r="CH420" s="5"/>
    </row>
    <row r="421" spans="86:86">
      <c r="CH421" s="5"/>
    </row>
    <row r="422" spans="86:86">
      <c r="CH422" s="5"/>
    </row>
    <row r="423" spans="86:86">
      <c r="CH423" s="5"/>
    </row>
    <row r="424" spans="86:86">
      <c r="CH424" s="5"/>
    </row>
    <row r="425" spans="86:86">
      <c r="CH425" s="5"/>
    </row>
    <row r="426" spans="86:86">
      <c r="CH426" s="5"/>
    </row>
    <row r="427" spans="86:86">
      <c r="CH427" s="5"/>
    </row>
    <row r="428" spans="86:86">
      <c r="CH428" s="5"/>
    </row>
    <row r="429" spans="86:86">
      <c r="CH429" s="5"/>
    </row>
    <row r="430" spans="86:86">
      <c r="CH430" s="5"/>
    </row>
    <row r="431" spans="86:86">
      <c r="CH431" s="5"/>
    </row>
    <row r="432" spans="86:86">
      <c r="CH432" s="5"/>
    </row>
    <row r="433" spans="86:86">
      <c r="CH433" s="5"/>
    </row>
    <row r="434" spans="86:86">
      <c r="CH434" s="5"/>
    </row>
    <row r="435" spans="86:86">
      <c r="CH435" s="5"/>
    </row>
    <row r="436" spans="86:86">
      <c r="CH436" s="5"/>
    </row>
    <row r="437" spans="86:86">
      <c r="CH437" s="5"/>
    </row>
    <row r="438" spans="86:86">
      <c r="CH438" s="5"/>
    </row>
    <row r="439" spans="86:86">
      <c r="CH439" s="5"/>
    </row>
    <row r="440" spans="86:86">
      <c r="CH440" s="5"/>
    </row>
    <row r="441" spans="86:86">
      <c r="CH441" s="5"/>
    </row>
    <row r="442" spans="86:86">
      <c r="CH442" s="5"/>
    </row>
    <row r="443" spans="86:86">
      <c r="CH443" s="5"/>
    </row>
    <row r="444" spans="86:86">
      <c r="CH444" s="5"/>
    </row>
    <row r="445" spans="86:86">
      <c r="CH445" s="5"/>
    </row>
    <row r="446" spans="86:86">
      <c r="CH446" s="5"/>
    </row>
    <row r="447" spans="86:86">
      <c r="CH447" s="5"/>
    </row>
    <row r="448" spans="86:86">
      <c r="CH448" s="5"/>
    </row>
    <row r="449" spans="86:86">
      <c r="CH449" s="5"/>
    </row>
    <row r="450" spans="86:86">
      <c r="CH450" s="5"/>
    </row>
    <row r="451" spans="86:86">
      <c r="CH451" s="5"/>
    </row>
    <row r="452" spans="86:86">
      <c r="CH452" s="5"/>
    </row>
    <row r="453" spans="86:86">
      <c r="CH453" s="5"/>
    </row>
    <row r="454" spans="86:86">
      <c r="CH454" s="5"/>
    </row>
    <row r="455" spans="86:86">
      <c r="CH455" s="5"/>
    </row>
    <row r="456" spans="86:86">
      <c r="CH456" s="5"/>
    </row>
    <row r="457" spans="86:86">
      <c r="CH457" s="5"/>
    </row>
    <row r="458" spans="86:86">
      <c r="CH458" s="5"/>
    </row>
    <row r="459" spans="86:86">
      <c r="CH459" s="5"/>
    </row>
    <row r="460" spans="86:86">
      <c r="CH460" s="5"/>
    </row>
    <row r="461" spans="86:86">
      <c r="CH461" s="5"/>
    </row>
    <row r="462" spans="86:86">
      <c r="CH462" s="5"/>
    </row>
    <row r="463" spans="86:86">
      <c r="CH463" s="5"/>
    </row>
    <row r="464" spans="86:86">
      <c r="CH464" s="5"/>
    </row>
    <row r="465" spans="86:86">
      <c r="CH465" s="5"/>
    </row>
    <row r="466" spans="86:86">
      <c r="CH466" s="5"/>
    </row>
    <row r="467" spans="86:86">
      <c r="CH467" s="5"/>
    </row>
    <row r="468" spans="86:86">
      <c r="CH468" s="5"/>
    </row>
    <row r="469" spans="86:86">
      <c r="CH469" s="5"/>
    </row>
    <row r="470" spans="86:86">
      <c r="CH470" s="5"/>
    </row>
    <row r="471" spans="86:86">
      <c r="CH471" s="5"/>
    </row>
    <row r="472" spans="86:86">
      <c r="CH472" s="5"/>
    </row>
    <row r="473" spans="86:86">
      <c r="CH473" s="5"/>
    </row>
    <row r="474" spans="86:86">
      <c r="CH474" s="5"/>
    </row>
    <row r="475" spans="86:86">
      <c r="CH475" s="5"/>
    </row>
    <row r="476" spans="86:86">
      <c r="CH476" s="5"/>
    </row>
    <row r="477" spans="86:86">
      <c r="CH477" s="5"/>
    </row>
    <row r="478" spans="86:86">
      <c r="CH478" s="5"/>
    </row>
    <row r="479" spans="86:86">
      <c r="CH479" s="5"/>
    </row>
    <row r="480" spans="86:86">
      <c r="CH480" s="5"/>
    </row>
    <row r="481" spans="86:86">
      <c r="CH481" s="5"/>
    </row>
    <row r="482" spans="86:86">
      <c r="CH482" s="5"/>
    </row>
    <row r="483" spans="86:86">
      <c r="CH483" s="5"/>
    </row>
    <row r="484" spans="86:86">
      <c r="CH484" s="5"/>
    </row>
    <row r="485" spans="86:86">
      <c r="CH485" s="5"/>
    </row>
    <row r="486" spans="86:86">
      <c r="CH486" s="5"/>
    </row>
    <row r="487" spans="86:86">
      <c r="CH487" s="5"/>
    </row>
    <row r="488" spans="86:86">
      <c r="CH488" s="5"/>
    </row>
    <row r="489" spans="86:86">
      <c r="CH489" s="5"/>
    </row>
    <row r="490" spans="86:86">
      <c r="CH490" s="5"/>
    </row>
    <row r="491" spans="86:86">
      <c r="CH491" s="5"/>
    </row>
    <row r="492" spans="86:86">
      <c r="CH492" s="5"/>
    </row>
    <row r="493" spans="86:86">
      <c r="CH493" s="5"/>
    </row>
    <row r="494" spans="86:86">
      <c r="CH494" s="5"/>
    </row>
    <row r="495" spans="86:86">
      <c r="CH495" s="5"/>
    </row>
    <row r="496" spans="86:86">
      <c r="CH496" s="5"/>
    </row>
    <row r="497" spans="86:86">
      <c r="CH497" s="5"/>
    </row>
    <row r="498" spans="86:86">
      <c r="CH498" s="5"/>
    </row>
    <row r="499" spans="86:86">
      <c r="CH499" s="5"/>
    </row>
    <row r="500" spans="86:86">
      <c r="CH500" s="5"/>
    </row>
    <row r="501" spans="86:86">
      <c r="CH501" s="5"/>
    </row>
    <row r="502" spans="86:86">
      <c r="CH502" s="5"/>
    </row>
    <row r="503" spans="86:86">
      <c r="CH503" s="5"/>
    </row>
    <row r="504" spans="86:86">
      <c r="CH504" s="5"/>
    </row>
    <row r="505" spans="86:86">
      <c r="CH505" s="5"/>
    </row>
    <row r="506" spans="86:86">
      <c r="CH506" s="5"/>
    </row>
    <row r="507" spans="86:86">
      <c r="CH507" s="5"/>
    </row>
    <row r="508" spans="86:86">
      <c r="CH508" s="5"/>
    </row>
    <row r="509" spans="86:86">
      <c r="CH509" s="5"/>
    </row>
    <row r="510" spans="86:86">
      <c r="CH510" s="5"/>
    </row>
    <row r="511" spans="86:86">
      <c r="CH511" s="5"/>
    </row>
    <row r="512" spans="86:86">
      <c r="CH512" s="5"/>
    </row>
    <row r="513" spans="86:86">
      <c r="CH513" s="5"/>
    </row>
    <row r="514" spans="86:86">
      <c r="CH514" s="5"/>
    </row>
    <row r="515" spans="86:86">
      <c r="CH515" s="5"/>
    </row>
    <row r="516" spans="86:86">
      <c r="CH516" s="5"/>
    </row>
    <row r="517" spans="86:86">
      <c r="CH517" s="5"/>
    </row>
    <row r="518" spans="86:86">
      <c r="CH518" s="5"/>
    </row>
    <row r="519" spans="86:86">
      <c r="CH519" s="5"/>
    </row>
    <row r="520" spans="86:86">
      <c r="CH520" s="5"/>
    </row>
    <row r="521" spans="86:86">
      <c r="CH521" s="5"/>
    </row>
    <row r="522" spans="86:86">
      <c r="CH522" s="5"/>
    </row>
    <row r="523" spans="86:86">
      <c r="CH523" s="5"/>
    </row>
    <row r="524" spans="86:86">
      <c r="CH524" s="5"/>
    </row>
    <row r="525" spans="86:86">
      <c r="CH525" s="5"/>
    </row>
    <row r="526" spans="86:86">
      <c r="CH526" s="5"/>
    </row>
    <row r="527" spans="86:86">
      <c r="CH527" s="5"/>
    </row>
    <row r="528" spans="86:86">
      <c r="CH528" s="5"/>
    </row>
    <row r="529" spans="86:86">
      <c r="CH529" s="5"/>
    </row>
    <row r="530" spans="86:86">
      <c r="CH530" s="5"/>
    </row>
    <row r="531" spans="86:86">
      <c r="CH531" s="5"/>
    </row>
    <row r="532" spans="86:86">
      <c r="CH532" s="5"/>
    </row>
    <row r="533" spans="86:86">
      <c r="CH533" s="5"/>
    </row>
    <row r="534" spans="86:86">
      <c r="CH534" s="5"/>
    </row>
    <row r="535" spans="86:86">
      <c r="CH535" s="5"/>
    </row>
    <row r="536" spans="86:86">
      <c r="CH536" s="5"/>
    </row>
    <row r="537" spans="86:86">
      <c r="CH537" s="5"/>
    </row>
    <row r="538" spans="86:86">
      <c r="CH538" s="5"/>
    </row>
    <row r="539" spans="86:86">
      <c r="CH539" s="5"/>
    </row>
    <row r="540" spans="86:86">
      <c r="CH540" s="5"/>
    </row>
    <row r="541" spans="86:86">
      <c r="CH541" s="5"/>
    </row>
    <row r="542" spans="86:86">
      <c r="CH542" s="5"/>
    </row>
    <row r="543" spans="86:86">
      <c r="CH543" s="5"/>
    </row>
    <row r="544" spans="86:86">
      <c r="CH544" s="5"/>
    </row>
    <row r="545" spans="86:86">
      <c r="CH545" s="5"/>
    </row>
    <row r="546" spans="86:86">
      <c r="CH546" s="5"/>
    </row>
    <row r="547" spans="86:86">
      <c r="CH547" s="5"/>
    </row>
    <row r="548" spans="86:86">
      <c r="CH548" s="5"/>
    </row>
    <row r="549" spans="86:86">
      <c r="CH549" s="5"/>
    </row>
    <row r="550" spans="86:86">
      <c r="CH550" s="5"/>
    </row>
    <row r="551" spans="86:86">
      <c r="CH551" s="5"/>
    </row>
    <row r="552" spans="86:86">
      <c r="CH552" s="5"/>
    </row>
    <row r="553" spans="86:86">
      <c r="CH553" s="5"/>
    </row>
    <row r="554" spans="86:86">
      <c r="CH554" s="5"/>
    </row>
    <row r="555" spans="86:86">
      <c r="CH555" s="5"/>
    </row>
    <row r="556" spans="86:86">
      <c r="CH556" s="5"/>
    </row>
    <row r="557" spans="86:86">
      <c r="CH557" s="5"/>
    </row>
    <row r="558" spans="86:86">
      <c r="CH558" s="5"/>
    </row>
    <row r="559" spans="86:86">
      <c r="CH559" s="5"/>
    </row>
    <row r="560" spans="86:86">
      <c r="CH560" s="5"/>
    </row>
    <row r="561" spans="86:86">
      <c r="CH561" s="5"/>
    </row>
    <row r="562" spans="86:86">
      <c r="CH562" s="5"/>
    </row>
    <row r="563" spans="86:86">
      <c r="CH563" s="5"/>
    </row>
    <row r="564" spans="86:86">
      <c r="CH564" s="5"/>
    </row>
    <row r="565" spans="86:86">
      <c r="CH565" s="5"/>
    </row>
    <row r="566" spans="86:86">
      <c r="CH566" s="5"/>
    </row>
    <row r="567" spans="86:86">
      <c r="CH567" s="5"/>
    </row>
    <row r="568" spans="86:86">
      <c r="CH568" s="5"/>
    </row>
    <row r="569" spans="86:86">
      <c r="CH569" s="5"/>
    </row>
    <row r="570" spans="86:86">
      <c r="CH570" s="5"/>
    </row>
    <row r="571" spans="86:86">
      <c r="CH571" s="5"/>
    </row>
    <row r="572" spans="86:86">
      <c r="CH572" s="5"/>
    </row>
    <row r="573" spans="86:86">
      <c r="CH573" s="5"/>
    </row>
    <row r="574" spans="86:86">
      <c r="CH574" s="5"/>
    </row>
    <row r="575" spans="86:86">
      <c r="CH575" s="5"/>
    </row>
    <row r="576" spans="86:86">
      <c r="CH576" s="5"/>
    </row>
    <row r="577" spans="86:86">
      <c r="CH577" s="5"/>
    </row>
    <row r="578" spans="86:86">
      <c r="CH578" s="5"/>
    </row>
    <row r="579" spans="86:86">
      <c r="CH579" s="5"/>
    </row>
    <row r="580" spans="86:86">
      <c r="CH580" s="5"/>
    </row>
    <row r="581" spans="86:86">
      <c r="CH581" s="5"/>
    </row>
    <row r="582" spans="86:86">
      <c r="CH582" s="5"/>
    </row>
    <row r="583" spans="86:86">
      <c r="CH583" s="5"/>
    </row>
    <row r="584" spans="86:86">
      <c r="CH584" s="5"/>
    </row>
    <row r="585" spans="86:86">
      <c r="CH585" s="5"/>
    </row>
    <row r="586" spans="86:86">
      <c r="CH586" s="5"/>
    </row>
    <row r="587" spans="86:86">
      <c r="CH587" s="5"/>
    </row>
    <row r="588" spans="86:86">
      <c r="CH588" s="5"/>
    </row>
    <row r="589" spans="86:86">
      <c r="CH589" s="5"/>
    </row>
    <row r="590" spans="86:86">
      <c r="CH590" s="5"/>
    </row>
    <row r="591" spans="86:86">
      <c r="CH591" s="5"/>
    </row>
    <row r="592" spans="86:86">
      <c r="CH592" s="5"/>
    </row>
    <row r="593" spans="86:86">
      <c r="CH593" s="5"/>
    </row>
    <row r="594" spans="86:86">
      <c r="CH594" s="5"/>
    </row>
    <row r="595" spans="86:86">
      <c r="CH595" s="5"/>
    </row>
    <row r="596" spans="86:86">
      <c r="CH596" s="5"/>
    </row>
    <row r="597" spans="86:86">
      <c r="CH597" s="5"/>
    </row>
    <row r="598" spans="86:86">
      <c r="CH598" s="5"/>
    </row>
    <row r="599" spans="86:86">
      <c r="CH599" s="5"/>
    </row>
    <row r="600" spans="86:86">
      <c r="CH600" s="5"/>
    </row>
    <row r="601" spans="86:86">
      <c r="CH601" s="5"/>
    </row>
    <row r="602" spans="86:86">
      <c r="CH602" s="5"/>
    </row>
    <row r="603" spans="86:86">
      <c r="CH603" s="5"/>
    </row>
    <row r="604" spans="86:86">
      <c r="CH604" s="5"/>
    </row>
    <row r="605" spans="86:86">
      <c r="CH605" s="5"/>
    </row>
    <row r="606" spans="86:86">
      <c r="CH606" s="5"/>
    </row>
    <row r="607" spans="86:86">
      <c r="CH607" s="5"/>
    </row>
    <row r="608" spans="86:86">
      <c r="CH608" s="5"/>
    </row>
    <row r="609" spans="86:86">
      <c r="CH609" s="5"/>
    </row>
    <row r="610" spans="86:86">
      <c r="CH610" s="5"/>
    </row>
    <row r="611" spans="86:86">
      <c r="CH611" s="5"/>
    </row>
    <row r="612" spans="86:86">
      <c r="CH612" s="5"/>
    </row>
    <row r="613" spans="86:86">
      <c r="CH613" s="5"/>
    </row>
    <row r="614" spans="86:86">
      <c r="CH614" s="5"/>
    </row>
    <row r="615" spans="86:86">
      <c r="CH615" s="5"/>
    </row>
    <row r="616" spans="86:86">
      <c r="CH616" s="5"/>
    </row>
    <row r="617" spans="86:86">
      <c r="CH617" s="5"/>
    </row>
    <row r="618" spans="86:86">
      <c r="CH618" s="5"/>
    </row>
    <row r="619" spans="86:86">
      <c r="CH619" s="5"/>
    </row>
    <row r="620" spans="86:86">
      <c r="CH620" s="5"/>
    </row>
    <row r="621" spans="86:86">
      <c r="CH621" s="5"/>
    </row>
    <row r="622" spans="86:86">
      <c r="CH622" s="5"/>
    </row>
    <row r="623" spans="86:86">
      <c r="CH623" s="5"/>
    </row>
    <row r="624" spans="86:86">
      <c r="CH624" s="5"/>
    </row>
    <row r="625" spans="86:86">
      <c r="CH625" s="5"/>
    </row>
    <row r="626" spans="86:86">
      <c r="CH626" s="5"/>
    </row>
    <row r="627" spans="86:86">
      <c r="CH627" s="5"/>
    </row>
    <row r="628" spans="86:86">
      <c r="CH628" s="5"/>
    </row>
    <row r="629" spans="86:86">
      <c r="CH629" s="5"/>
    </row>
    <row r="630" spans="86:86">
      <c r="CH630" s="5"/>
    </row>
    <row r="631" spans="86:86">
      <c r="CH631" s="5"/>
    </row>
    <row r="632" spans="86:86">
      <c r="CH632" s="5"/>
    </row>
    <row r="633" spans="86:86">
      <c r="CH633" s="5"/>
    </row>
    <row r="634" spans="86:86">
      <c r="CH634" s="5"/>
    </row>
    <row r="635" spans="86:86">
      <c r="CH635" s="5"/>
    </row>
    <row r="636" spans="86:86">
      <c r="CH636" s="5"/>
    </row>
    <row r="637" spans="86:86">
      <c r="CH637" s="5"/>
    </row>
    <row r="638" spans="86:86">
      <c r="CH638" s="5"/>
    </row>
    <row r="639" spans="86:86">
      <c r="CH639" s="5"/>
    </row>
    <row r="640" spans="86:86">
      <c r="CH640" s="5"/>
    </row>
    <row r="641" spans="86:86">
      <c r="CH641" s="5"/>
    </row>
    <row r="642" spans="86:86">
      <c r="CH642" s="5"/>
    </row>
    <row r="643" spans="86:86">
      <c r="CH643" s="5"/>
    </row>
    <row r="644" spans="86:86">
      <c r="CH644" s="5"/>
    </row>
    <row r="645" spans="86:86">
      <c r="CH645" s="5"/>
    </row>
    <row r="646" spans="86:86">
      <c r="CH646" s="5"/>
    </row>
    <row r="647" spans="86:86">
      <c r="CH647" s="5"/>
    </row>
    <row r="648" spans="86:86">
      <c r="CH648" s="5"/>
    </row>
    <row r="649" spans="86:86">
      <c r="CH649" s="5"/>
    </row>
    <row r="650" spans="86:86">
      <c r="CH650" s="5"/>
    </row>
    <row r="651" spans="86:86">
      <c r="CH651" s="5"/>
    </row>
    <row r="652" spans="86:86">
      <c r="CH652" s="5"/>
    </row>
    <row r="653" spans="86:86">
      <c r="CH653" s="5"/>
    </row>
    <row r="654" spans="86:86">
      <c r="CH654" s="5"/>
    </row>
    <row r="655" spans="86:86">
      <c r="CH655" s="5"/>
    </row>
    <row r="656" spans="86:86">
      <c r="CH656" s="5"/>
    </row>
    <row r="657" spans="86:86">
      <c r="CH657" s="5"/>
    </row>
    <row r="658" spans="86:86">
      <c r="CH658" s="5"/>
    </row>
    <row r="659" spans="86:86">
      <c r="CH659" s="5"/>
    </row>
    <row r="660" spans="86:86">
      <c r="CH660" s="5"/>
    </row>
    <row r="661" spans="86:86">
      <c r="CH661" s="5"/>
    </row>
    <row r="662" spans="86:86">
      <c r="CH662" s="5"/>
    </row>
    <row r="663" spans="86:86">
      <c r="CH663" s="5"/>
    </row>
    <row r="664" spans="86:86">
      <c r="CH664" s="5"/>
    </row>
    <row r="665" spans="86:86">
      <c r="CH665" s="5"/>
    </row>
    <row r="666" spans="86:86">
      <c r="CH666" s="5"/>
    </row>
    <row r="667" spans="86:86">
      <c r="CH667" s="5"/>
    </row>
    <row r="668" spans="86:86">
      <c r="CH668" s="5"/>
    </row>
    <row r="669" spans="86:86">
      <c r="CH669" s="5"/>
    </row>
    <row r="670" spans="86:86">
      <c r="CH670" s="5"/>
    </row>
    <row r="671" spans="86:86">
      <c r="CH671" s="5"/>
    </row>
    <row r="672" spans="86:86">
      <c r="CH672" s="5"/>
    </row>
    <row r="673" spans="86:86">
      <c r="CH673" s="5"/>
    </row>
    <row r="674" spans="86:86">
      <c r="CH674" s="5"/>
    </row>
    <row r="675" spans="86:86">
      <c r="CH675" s="5"/>
    </row>
    <row r="676" spans="86:86">
      <c r="CH676" s="5"/>
    </row>
    <row r="677" spans="86:86">
      <c r="CH677" s="5"/>
    </row>
    <row r="678" spans="86:86">
      <c r="CH678" s="5"/>
    </row>
    <row r="679" spans="86:86">
      <c r="CH679" s="5"/>
    </row>
    <row r="680" spans="86:86">
      <c r="CH680" s="5"/>
    </row>
    <row r="681" spans="86:86">
      <c r="CH681" s="5"/>
    </row>
    <row r="682" spans="86:86">
      <c r="CH682" s="5"/>
    </row>
    <row r="683" spans="86:86">
      <c r="CH683" s="5"/>
    </row>
    <row r="684" spans="86:86">
      <c r="CH684" s="5"/>
    </row>
    <row r="685" spans="86:86">
      <c r="CH685" s="5"/>
    </row>
    <row r="686" spans="86:86">
      <c r="CH686" s="5"/>
    </row>
    <row r="687" spans="86:86">
      <c r="CH687" s="5"/>
    </row>
    <row r="688" spans="86:86">
      <c r="CH688" s="5"/>
    </row>
    <row r="689" spans="86:86">
      <c r="CH689" s="5"/>
    </row>
    <row r="690" spans="86:86">
      <c r="CH690" s="5"/>
    </row>
    <row r="691" spans="86:86">
      <c r="CH691" s="5"/>
    </row>
    <row r="692" spans="86:86">
      <c r="CH692" s="5"/>
    </row>
    <row r="693" spans="86:86">
      <c r="CH693" s="5"/>
    </row>
    <row r="694" spans="86:86">
      <c r="CH694" s="5"/>
    </row>
    <row r="695" spans="86:86">
      <c r="CH695" s="5"/>
    </row>
    <row r="696" spans="86:86">
      <c r="CH696" s="5"/>
    </row>
    <row r="697" spans="86:86">
      <c r="CH697" s="5"/>
    </row>
    <row r="698" spans="86:86">
      <c r="CH698" s="5"/>
    </row>
    <row r="699" spans="86:86">
      <c r="CH699" s="5"/>
    </row>
    <row r="700" spans="86:86">
      <c r="CH700" s="5"/>
    </row>
    <row r="701" spans="86:86">
      <c r="CH701" s="5"/>
    </row>
    <row r="702" spans="86:86">
      <c r="CH702" s="5"/>
    </row>
    <row r="703" spans="86:86">
      <c r="CH703" s="5"/>
    </row>
    <row r="704" spans="86:86">
      <c r="CH704" s="5"/>
    </row>
    <row r="705" spans="86:86">
      <c r="CH705" s="5"/>
    </row>
    <row r="706" spans="86:86">
      <c r="CH706" s="5"/>
    </row>
    <row r="707" spans="86:86">
      <c r="CH707" s="5"/>
    </row>
    <row r="708" spans="86:86">
      <c r="CH708" s="5"/>
    </row>
    <row r="709" spans="86:86">
      <c r="CH709" s="5"/>
    </row>
    <row r="710" spans="86:86">
      <c r="CH710" s="5"/>
    </row>
    <row r="711" spans="86:86">
      <c r="CH711" s="5"/>
    </row>
    <row r="712" spans="86:86">
      <c r="CH712" s="5"/>
    </row>
    <row r="713" spans="86:86">
      <c r="CH713" s="5"/>
    </row>
    <row r="714" spans="86:86">
      <c r="CH714" s="5"/>
    </row>
    <row r="715" spans="86:86">
      <c r="CH715" s="5"/>
    </row>
    <row r="716" spans="86:86">
      <c r="CH716" s="5"/>
    </row>
    <row r="717" spans="86:86">
      <c r="CH717" s="5"/>
    </row>
    <row r="718" spans="86:86">
      <c r="CH718" s="5"/>
    </row>
    <row r="719" spans="86:86">
      <c r="CH719" s="5"/>
    </row>
    <row r="720" spans="86:86">
      <c r="CH720" s="5"/>
    </row>
    <row r="721" spans="86:86">
      <c r="CH721" s="5"/>
    </row>
    <row r="722" spans="86:86">
      <c r="CH722" s="5"/>
    </row>
    <row r="723" spans="86:86">
      <c r="CH723" s="5"/>
    </row>
    <row r="724" spans="86:86">
      <c r="CH724" s="5"/>
    </row>
    <row r="725" spans="86:86">
      <c r="CH725" s="5"/>
    </row>
    <row r="726" spans="86:86">
      <c r="CH726" s="5"/>
    </row>
    <row r="727" spans="86:86">
      <c r="CH727" s="5"/>
    </row>
    <row r="728" spans="86:86">
      <c r="CH728" s="5"/>
    </row>
    <row r="729" spans="86:86">
      <c r="CH729" s="5"/>
    </row>
    <row r="730" spans="86:86">
      <c r="CH730" s="5"/>
    </row>
    <row r="731" spans="86:86">
      <c r="CH731" s="5"/>
    </row>
    <row r="732" spans="86:86">
      <c r="CH732" s="5"/>
    </row>
    <row r="733" spans="86:86">
      <c r="CH733" s="5"/>
    </row>
    <row r="734" spans="86:86">
      <c r="CH734" s="5"/>
    </row>
    <row r="735" spans="86:86">
      <c r="CH735" s="5"/>
    </row>
    <row r="736" spans="86:86">
      <c r="CH736" s="5"/>
    </row>
    <row r="737" spans="86:86">
      <c r="CH737" s="5"/>
    </row>
    <row r="738" spans="86:86">
      <c r="CH738" s="5"/>
    </row>
    <row r="739" spans="86:86">
      <c r="CH739" s="5"/>
    </row>
    <row r="740" spans="86:86">
      <c r="CH740" s="5"/>
    </row>
    <row r="741" spans="86:86">
      <c r="CH741" s="5"/>
    </row>
    <row r="742" spans="86:86">
      <c r="CH742" s="5"/>
    </row>
    <row r="743" spans="86:86">
      <c r="CH743" s="5"/>
    </row>
    <row r="744" spans="86:86">
      <c r="CH744" s="5"/>
    </row>
    <row r="745" spans="86:86">
      <c r="CH745" s="5"/>
    </row>
    <row r="746" spans="86:86">
      <c r="CH746" s="5"/>
    </row>
    <row r="747" spans="86:86">
      <c r="CH747" s="5"/>
    </row>
    <row r="748" spans="86:86">
      <c r="CH748" s="5"/>
    </row>
    <row r="749" spans="86:86">
      <c r="CH749" s="5"/>
    </row>
    <row r="750" spans="86:86">
      <c r="CH750" s="5"/>
    </row>
    <row r="751" spans="86:86">
      <c r="CH751" s="5"/>
    </row>
    <row r="752" spans="86:86">
      <c r="CH752" s="5"/>
    </row>
    <row r="753" spans="86:86">
      <c r="CH753" s="5"/>
    </row>
    <row r="754" spans="86:86">
      <c r="CH754" s="5"/>
    </row>
    <row r="755" spans="86:86">
      <c r="CH755" s="5"/>
    </row>
    <row r="756" spans="86:86">
      <c r="CH756" s="5"/>
    </row>
    <row r="757" spans="86:86">
      <c r="CH757" s="5"/>
    </row>
    <row r="758" spans="86:86">
      <c r="CH758" s="5"/>
    </row>
    <row r="759" spans="86:86">
      <c r="CH759" s="5"/>
    </row>
    <row r="760" spans="86:86">
      <c r="CH760" s="5"/>
    </row>
    <row r="761" spans="86:86">
      <c r="CH761" s="5"/>
    </row>
    <row r="762" spans="86:86">
      <c r="CH762" s="5"/>
    </row>
    <row r="763" spans="86:86">
      <c r="CH763" s="5"/>
    </row>
    <row r="764" spans="86:86">
      <c r="CH764" s="5"/>
    </row>
    <row r="765" spans="86:86">
      <c r="CH765" s="5"/>
    </row>
    <row r="766" spans="86:86">
      <c r="CH766" s="5"/>
    </row>
    <row r="767" spans="86:86">
      <c r="CH767" s="5"/>
    </row>
    <row r="768" spans="86:86">
      <c r="CH768" s="5"/>
    </row>
    <row r="769" spans="86:86">
      <c r="CH769" s="5"/>
    </row>
    <row r="770" spans="86:86">
      <c r="CH770" s="5"/>
    </row>
    <row r="771" spans="86:86">
      <c r="CH771" s="5"/>
    </row>
    <row r="772" spans="86:86">
      <c r="CH772" s="5"/>
    </row>
    <row r="773" spans="86:86">
      <c r="CH773" s="5"/>
    </row>
    <row r="774" spans="86:86">
      <c r="CH774" s="5"/>
    </row>
    <row r="775" spans="86:86">
      <c r="CH775" s="5"/>
    </row>
    <row r="776" spans="86:86">
      <c r="CH776" s="5"/>
    </row>
    <row r="777" spans="86:86">
      <c r="CH777" s="5"/>
    </row>
    <row r="778" spans="86:86">
      <c r="CH778" s="5"/>
    </row>
    <row r="779" spans="86:86">
      <c r="CH779" s="5"/>
    </row>
    <row r="780" spans="86:86">
      <c r="CH780" s="5"/>
    </row>
    <row r="781" spans="86:86">
      <c r="CH781" s="5"/>
    </row>
    <row r="782" spans="86:86">
      <c r="CH782" s="5"/>
    </row>
    <row r="783" spans="86:86">
      <c r="CH783" s="5"/>
    </row>
    <row r="784" spans="86:86">
      <c r="CH784" s="5"/>
    </row>
    <row r="785" spans="86:86">
      <c r="CH785" s="5"/>
    </row>
    <row r="786" spans="86:86">
      <c r="CH786" s="5"/>
    </row>
    <row r="787" spans="86:86">
      <c r="CH787" s="5"/>
    </row>
    <row r="788" spans="86:86">
      <c r="CH788" s="5"/>
    </row>
    <row r="789" spans="86:86">
      <c r="CH789" s="5"/>
    </row>
    <row r="790" spans="86:86">
      <c r="CH790" s="5"/>
    </row>
    <row r="791" spans="86:86">
      <c r="CH791" s="5"/>
    </row>
    <row r="792" spans="86:86">
      <c r="CH792" s="5"/>
    </row>
    <row r="793" spans="86:86">
      <c r="CH793" s="5"/>
    </row>
    <row r="794" spans="86:86">
      <c r="CH794" s="5"/>
    </row>
    <row r="795" spans="86:86">
      <c r="CH795" s="5"/>
    </row>
    <row r="796" spans="86:86">
      <c r="CH796" s="5"/>
    </row>
    <row r="797" spans="86:86">
      <c r="CH797" s="5"/>
    </row>
    <row r="798" spans="86:86">
      <c r="CH798" s="5"/>
    </row>
    <row r="799" spans="86:86">
      <c r="CH799" s="5"/>
    </row>
    <row r="800" spans="86:86">
      <c r="CH800" s="5"/>
    </row>
    <row r="801" spans="86:86">
      <c r="CH801" s="5"/>
    </row>
    <row r="802" spans="86:86">
      <c r="CH802" s="5"/>
    </row>
    <row r="803" spans="86:86">
      <c r="CH803" s="5"/>
    </row>
    <row r="804" spans="86:86">
      <c r="CH804" s="5"/>
    </row>
    <row r="805" spans="86:86">
      <c r="CH805" s="5"/>
    </row>
    <row r="806" spans="86:86">
      <c r="CH806" s="5"/>
    </row>
    <row r="807" spans="86:86">
      <c r="CH807" s="5"/>
    </row>
    <row r="808" spans="86:86">
      <c r="CH808" s="5"/>
    </row>
    <row r="809" spans="86:86">
      <c r="CH809" s="5"/>
    </row>
    <row r="810" spans="86:86">
      <c r="CH810" s="5"/>
    </row>
    <row r="811" spans="86:86">
      <c r="CH811" s="5"/>
    </row>
    <row r="812" spans="86:86">
      <c r="CH812" s="5"/>
    </row>
    <row r="813" spans="86:86">
      <c r="CH813" s="5"/>
    </row>
    <row r="814" spans="86:86">
      <c r="CH814" s="5"/>
    </row>
    <row r="815" spans="86:86">
      <c r="CH815" s="5"/>
    </row>
    <row r="816" spans="86:86">
      <c r="CH816" s="5"/>
    </row>
    <row r="817" spans="86:86">
      <c r="CH817" s="5"/>
    </row>
    <row r="818" spans="86:86">
      <c r="CH818" s="5"/>
    </row>
    <row r="819" spans="86:86">
      <c r="CH819" s="5"/>
    </row>
    <row r="820" spans="86:86">
      <c r="CH820" s="5"/>
    </row>
    <row r="821" spans="86:86">
      <c r="CH821" s="5"/>
    </row>
    <row r="822" spans="86:86">
      <c r="CH822" s="5"/>
    </row>
    <row r="823" spans="86:86">
      <c r="CH823" s="5"/>
    </row>
    <row r="824" spans="86:86">
      <c r="CH824" s="5"/>
    </row>
    <row r="825" spans="86:86">
      <c r="CH825" s="5"/>
    </row>
    <row r="826" spans="86:86">
      <c r="CH826" s="5"/>
    </row>
    <row r="827" spans="86:86">
      <c r="CH827" s="5"/>
    </row>
    <row r="828" spans="86:86">
      <c r="CH828" s="5"/>
    </row>
    <row r="829" spans="86:86">
      <c r="CH829" s="5"/>
    </row>
    <row r="830" spans="86:86">
      <c r="CH830" s="5"/>
    </row>
    <row r="831" spans="86:86">
      <c r="CH831" s="5"/>
    </row>
    <row r="832" spans="86:86">
      <c r="CH832" s="5"/>
    </row>
    <row r="833" spans="86:86">
      <c r="CH833" s="5"/>
    </row>
    <row r="834" spans="86:86">
      <c r="CH834" s="5"/>
    </row>
    <row r="835" spans="86:86">
      <c r="CH835" s="5"/>
    </row>
    <row r="836" spans="86:86">
      <c r="CH836" s="5"/>
    </row>
    <row r="837" spans="86:86">
      <c r="CH837" s="5"/>
    </row>
    <row r="838" spans="86:86">
      <c r="CH838" s="5"/>
    </row>
    <row r="839" spans="86:86">
      <c r="CH839" s="5"/>
    </row>
    <row r="840" spans="86:86">
      <c r="CH840" s="5"/>
    </row>
    <row r="841" spans="86:86">
      <c r="CH841" s="5"/>
    </row>
    <row r="842" spans="86:86">
      <c r="CH842" s="5"/>
    </row>
    <row r="843" spans="86:86">
      <c r="CH843" s="5"/>
    </row>
    <row r="844" spans="86:86">
      <c r="CH844" s="5"/>
    </row>
    <row r="845" spans="86:86">
      <c r="CH845" s="5"/>
    </row>
    <row r="846" spans="86:86">
      <c r="CH846" s="5"/>
    </row>
    <row r="847" spans="86:86">
      <c r="CH847" s="5"/>
    </row>
    <row r="848" spans="86:86">
      <c r="CH848" s="5"/>
    </row>
    <row r="849" spans="86:86">
      <c r="CH849" s="5"/>
    </row>
    <row r="850" spans="86:86">
      <c r="CH850" s="5"/>
    </row>
    <row r="851" spans="86:86">
      <c r="CH851" s="5"/>
    </row>
    <row r="852" spans="86:86">
      <c r="CH852" s="5"/>
    </row>
    <row r="853" spans="86:86">
      <c r="CH853" s="5"/>
    </row>
    <row r="854" spans="86:86">
      <c r="CH854" s="5"/>
    </row>
    <row r="855" spans="86:86">
      <c r="CH855" s="5"/>
    </row>
    <row r="856" spans="86:86">
      <c r="CH856" s="5"/>
    </row>
    <row r="857" spans="86:86">
      <c r="CH857" s="5"/>
    </row>
    <row r="858" spans="86:86">
      <c r="CH858" s="5"/>
    </row>
    <row r="859" spans="86:86">
      <c r="CH859" s="5"/>
    </row>
    <row r="860" spans="86:86">
      <c r="CH860" s="5"/>
    </row>
    <row r="861" spans="86:86">
      <c r="CH861" s="5"/>
    </row>
    <row r="862" spans="86:86">
      <c r="CH862" s="5"/>
    </row>
    <row r="863" spans="86:86">
      <c r="CH863" s="5"/>
    </row>
    <row r="864" spans="86:86">
      <c r="CH864" s="5"/>
    </row>
    <row r="865" spans="86:86">
      <c r="CH865" s="5"/>
    </row>
    <row r="866" spans="86:86">
      <c r="CH866" s="5"/>
    </row>
    <row r="867" spans="86:86">
      <c r="CH867" s="5"/>
    </row>
    <row r="868" spans="86:86">
      <c r="CH868" s="5"/>
    </row>
    <row r="869" spans="86:86">
      <c r="CH869" s="5"/>
    </row>
    <row r="870" spans="86:86">
      <c r="CH870" s="5"/>
    </row>
    <row r="871" spans="86:86">
      <c r="CH871" s="5"/>
    </row>
    <row r="872" spans="86:86">
      <c r="CH872" s="5"/>
    </row>
    <row r="873" spans="86:86">
      <c r="CH873" s="5"/>
    </row>
    <row r="874" spans="86:86">
      <c r="CH874" s="5"/>
    </row>
    <row r="875" spans="86:86">
      <c r="CH875" s="5"/>
    </row>
    <row r="876" spans="86:86">
      <c r="CH876" s="5"/>
    </row>
    <row r="877" spans="86:86">
      <c r="CH877" s="5"/>
    </row>
    <row r="878" spans="86:86">
      <c r="CH878" s="5"/>
    </row>
    <row r="879" spans="86:86">
      <c r="CH879" s="5"/>
    </row>
    <row r="880" spans="86:86">
      <c r="CH880" s="5"/>
    </row>
    <row r="881" spans="86:86">
      <c r="CH881" s="5"/>
    </row>
    <row r="882" spans="86:86">
      <c r="CH882" s="5"/>
    </row>
    <row r="883" spans="86:86">
      <c r="CH883" s="5"/>
    </row>
    <row r="884" spans="86:86">
      <c r="CH884" s="5"/>
    </row>
    <row r="885" spans="86:86">
      <c r="CH885" s="5"/>
    </row>
    <row r="886" spans="86:86">
      <c r="CH886" s="5"/>
    </row>
    <row r="887" spans="86:86">
      <c r="CH887" s="5"/>
    </row>
    <row r="888" spans="86:86">
      <c r="CH888" s="5"/>
    </row>
    <row r="889" spans="86:86">
      <c r="CH889" s="5"/>
    </row>
    <row r="890" spans="86:86">
      <c r="CH890" s="5"/>
    </row>
    <row r="891" spans="86:86">
      <c r="CH891" s="5"/>
    </row>
    <row r="892" spans="86:86">
      <c r="CH892" s="5"/>
    </row>
    <row r="893" spans="86:86">
      <c r="CH893" s="5"/>
    </row>
    <row r="894" spans="86:86">
      <c r="CH894" s="5"/>
    </row>
    <row r="895" spans="86:86">
      <c r="CH895" s="5"/>
    </row>
    <row r="896" spans="86:86">
      <c r="CH896" s="5"/>
    </row>
    <row r="897" spans="86:86">
      <c r="CH897" s="5"/>
    </row>
    <row r="898" spans="86:86">
      <c r="CH898" s="5"/>
    </row>
    <row r="899" spans="86:86">
      <c r="CH899" s="5"/>
    </row>
    <row r="900" spans="86:86">
      <c r="CH900" s="5"/>
    </row>
    <row r="901" spans="86:86">
      <c r="CH901" s="5"/>
    </row>
    <row r="902" spans="86:86">
      <c r="CH902" s="5"/>
    </row>
    <row r="903" spans="86:86">
      <c r="CH903" s="5"/>
    </row>
    <row r="904" spans="86:86">
      <c r="CH904" s="5"/>
    </row>
    <row r="905" spans="86:86">
      <c r="CH905" s="5"/>
    </row>
    <row r="906" spans="86:86">
      <c r="CH906" s="5"/>
    </row>
    <row r="907" spans="86:86">
      <c r="CH907" s="5"/>
    </row>
    <row r="908" spans="86:86">
      <c r="CH908" s="5"/>
    </row>
    <row r="909" spans="86:86">
      <c r="CH909" s="5"/>
    </row>
    <row r="910" spans="86:86">
      <c r="CH910" s="5"/>
    </row>
    <row r="911" spans="86:86">
      <c r="CH911" s="5"/>
    </row>
    <row r="912" spans="86:86">
      <c r="CH912" s="5"/>
    </row>
    <row r="913" spans="86:86">
      <c r="CH913" s="5"/>
    </row>
    <row r="914" spans="86:86">
      <c r="CH914" s="5"/>
    </row>
    <row r="915" spans="86:86">
      <c r="CH915" s="5"/>
    </row>
    <row r="916" spans="86:86">
      <c r="CH916" s="5"/>
    </row>
    <row r="917" spans="86:86">
      <c r="CH917" s="5"/>
    </row>
  </sheetData>
  <mergeCells count="8">
    <mergeCell ref="CD11:CK11"/>
    <mergeCell ref="CD12:CK12"/>
    <mergeCell ref="AN295:AW295"/>
    <mergeCell ref="BX2:BX12"/>
    <mergeCell ref="BY2:BY12"/>
    <mergeCell ref="BZ2:BZ12"/>
    <mergeCell ref="CA2:CA12"/>
    <mergeCell ref="BW2:BW12"/>
  </mergeCells>
  <dataValidations disablePrompts="1" count="1">
    <dataValidation type="list" allowBlank="1" showInputMessage="1" showErrorMessage="1" sqref="BD281:BR296" xr:uid="{7D504E26-7095-434B-AC2D-8F236ECFD197}">
      <formula1>#REF!</formula1>
    </dataValidation>
  </dataValidations>
  <printOptions gridLines="1" gridLinesSet="0"/>
  <pageMargins left="0.25" right="0.25" top="0.25" bottom="0.25" header="0.5" footer="0.5"/>
  <pageSetup scale="16" fitToWidth="0" orientation="landscape"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71E51-71F7-4FBD-BD6E-BA147E49ACDE}">
  <dimension ref="B3:F17"/>
  <sheetViews>
    <sheetView workbookViewId="0"/>
  </sheetViews>
  <sheetFormatPr defaultRowHeight="12"/>
  <sheetData>
    <row r="3" spans="2:6" ht="12.75">
      <c r="B3" s="56" t="s">
        <v>129</v>
      </c>
      <c r="C3" s="56"/>
      <c r="D3" s="56"/>
      <c r="E3" s="56"/>
      <c r="F3" s="80" t="s">
        <v>358</v>
      </c>
    </row>
    <row r="4" spans="2:6" ht="12.75">
      <c r="B4" s="43" t="s">
        <v>125</v>
      </c>
      <c r="C4" s="43" t="s">
        <v>130</v>
      </c>
      <c r="D4" s="43"/>
      <c r="E4" s="43"/>
      <c r="F4" s="43">
        <v>3</v>
      </c>
    </row>
    <row r="5" spans="2:6" ht="12.75">
      <c r="B5" s="43" t="s">
        <v>126</v>
      </c>
      <c r="C5" s="43" t="s">
        <v>131</v>
      </c>
      <c r="D5" s="43"/>
      <c r="E5" s="43"/>
      <c r="F5" s="43">
        <v>28</v>
      </c>
    </row>
    <row r="6" spans="2:6" ht="12.75">
      <c r="B6" s="43" t="s">
        <v>133</v>
      </c>
      <c r="C6" s="43" t="s">
        <v>132</v>
      </c>
      <c r="D6" s="43"/>
      <c r="E6" s="43"/>
      <c r="F6" s="43">
        <v>12</v>
      </c>
    </row>
    <row r="7" spans="2:6" ht="12.75">
      <c r="B7" s="43" t="s">
        <v>134</v>
      </c>
      <c r="C7" s="43" t="s">
        <v>135</v>
      </c>
      <c r="D7" s="43"/>
      <c r="E7" s="43"/>
      <c r="F7" s="43">
        <v>1</v>
      </c>
    </row>
    <row r="8" spans="2:6" ht="12.75">
      <c r="B8" s="43" t="s">
        <v>304</v>
      </c>
      <c r="C8" s="43" t="s">
        <v>365</v>
      </c>
      <c r="D8" s="43"/>
      <c r="E8" s="43"/>
      <c r="F8" s="43">
        <v>1</v>
      </c>
    </row>
    <row r="9" spans="2:6" ht="12.75">
      <c r="B9" s="43" t="s">
        <v>324</v>
      </c>
      <c r="C9" s="43" t="s">
        <v>325</v>
      </c>
      <c r="D9" s="43"/>
      <c r="E9" s="43"/>
      <c r="F9" s="43">
        <v>2</v>
      </c>
    </row>
    <row r="10" spans="2:6" ht="12.75">
      <c r="B10" s="43" t="s">
        <v>368</v>
      </c>
      <c r="C10" s="43" t="s">
        <v>326</v>
      </c>
      <c r="D10" s="43"/>
      <c r="E10" s="43"/>
      <c r="F10" s="43">
        <v>1</v>
      </c>
    </row>
    <row r="11" spans="2:6" ht="12.75">
      <c r="B11" s="43" t="s">
        <v>276</v>
      </c>
      <c r="C11" s="43" t="s">
        <v>279</v>
      </c>
      <c r="D11" s="43"/>
      <c r="E11" s="43"/>
      <c r="F11" s="43">
        <v>1</v>
      </c>
    </row>
    <row r="12" spans="2:6" ht="12.75">
      <c r="B12" s="43" t="s">
        <v>277</v>
      </c>
      <c r="C12" s="43" t="s">
        <v>278</v>
      </c>
      <c r="D12" s="43"/>
      <c r="E12" s="43"/>
      <c r="F12" s="43">
        <v>3</v>
      </c>
    </row>
    <row r="13" spans="2:6" ht="12.75">
      <c r="B13" s="43" t="s">
        <v>139</v>
      </c>
      <c r="C13" s="43" t="s">
        <v>136</v>
      </c>
      <c r="D13" s="43"/>
      <c r="E13" s="43"/>
      <c r="F13" s="43">
        <v>10</v>
      </c>
    </row>
    <row r="14" spans="2:6" ht="12.75">
      <c r="B14" s="43" t="s">
        <v>369</v>
      </c>
      <c r="C14" s="43" t="s">
        <v>137</v>
      </c>
      <c r="D14" s="43"/>
      <c r="E14" s="43"/>
      <c r="F14" s="43">
        <v>6</v>
      </c>
    </row>
    <row r="15" spans="2:6" ht="12.75">
      <c r="B15" s="43" t="s">
        <v>140</v>
      </c>
      <c r="C15" s="43" t="s">
        <v>138</v>
      </c>
      <c r="D15" s="43"/>
      <c r="E15" s="43"/>
      <c r="F15" s="43">
        <v>2</v>
      </c>
    </row>
    <row r="16" spans="2:6" ht="12.75">
      <c r="B16" s="43"/>
      <c r="C16" s="43"/>
      <c r="D16" s="43"/>
      <c r="E16" s="43"/>
      <c r="F16" s="43"/>
    </row>
    <row r="17" spans="2:6" ht="12.75">
      <c r="B17" s="43"/>
      <c r="C17" s="43"/>
      <c r="D17" s="43"/>
      <c r="E17" s="43"/>
      <c r="F17" s="43">
        <f>SUM(F4:F15)</f>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89C35-8819-4BF7-BEEA-1404A5850B2D}">
  <dimension ref="A3:N21"/>
  <sheetViews>
    <sheetView workbookViewId="0"/>
  </sheetViews>
  <sheetFormatPr defaultRowHeight="12"/>
  <sheetData>
    <row r="3" spans="1:1">
      <c r="A3" s="12" t="s">
        <v>121</v>
      </c>
    </row>
    <row r="4" spans="1:1">
      <c r="A4" t="s">
        <v>122</v>
      </c>
    </row>
    <row r="5" spans="1:1">
      <c r="A5" t="s">
        <v>127</v>
      </c>
    </row>
    <row r="6" spans="1:1">
      <c r="A6" t="s">
        <v>128</v>
      </c>
    </row>
    <row r="7" spans="1:1">
      <c r="A7" s="14" t="s">
        <v>141</v>
      </c>
    </row>
    <row r="8" spans="1:1">
      <c r="A8" t="s">
        <v>353</v>
      </c>
    </row>
    <row r="9" spans="1:1">
      <c r="A9" t="s">
        <v>219</v>
      </c>
    </row>
    <row r="10" spans="1:1">
      <c r="A10" t="s">
        <v>343</v>
      </c>
    </row>
    <row r="11" spans="1:1">
      <c r="A11" t="s">
        <v>344</v>
      </c>
    </row>
    <row r="12" spans="1:1">
      <c r="A12" s="14" t="s">
        <v>352</v>
      </c>
    </row>
    <row r="13" spans="1:1">
      <c r="A13" s="14" t="s">
        <v>376</v>
      </c>
    </row>
    <row r="14" spans="1:1">
      <c r="A14" t="s">
        <v>372</v>
      </c>
    </row>
    <row r="16" spans="1:1">
      <c r="A16" s="12" t="s">
        <v>370</v>
      </c>
    </row>
    <row r="17" spans="1:14" ht="12" customHeight="1">
      <c r="A17" s="92" t="s">
        <v>375</v>
      </c>
      <c r="B17" s="92"/>
      <c r="C17" s="92"/>
      <c r="D17" s="92"/>
      <c r="E17" s="92"/>
      <c r="F17" s="92"/>
      <c r="G17" s="92"/>
      <c r="H17" s="92"/>
      <c r="I17" s="92"/>
      <c r="J17" s="92"/>
      <c r="K17" s="92"/>
      <c r="L17" s="92"/>
      <c r="M17" s="92"/>
      <c r="N17" s="92"/>
    </row>
    <row r="18" spans="1:14">
      <c r="A18" s="92"/>
      <c r="B18" s="92"/>
      <c r="C18" s="92"/>
      <c r="D18" s="92"/>
      <c r="E18" s="92"/>
      <c r="F18" s="92"/>
      <c r="G18" s="92"/>
      <c r="H18" s="92"/>
      <c r="I18" s="92"/>
      <c r="J18" s="92"/>
      <c r="K18" s="92"/>
      <c r="L18" s="92"/>
      <c r="M18" s="92"/>
      <c r="N18" s="92"/>
    </row>
    <row r="19" spans="1:14">
      <c r="A19" s="92"/>
      <c r="B19" s="92"/>
      <c r="C19" s="92"/>
      <c r="D19" s="92"/>
      <c r="E19" s="92"/>
      <c r="F19" s="92"/>
      <c r="G19" s="92"/>
      <c r="H19" s="92"/>
      <c r="I19" s="92"/>
      <c r="J19" s="92"/>
      <c r="K19" s="92"/>
      <c r="L19" s="92"/>
      <c r="M19" s="92"/>
      <c r="N19" s="92"/>
    </row>
    <row r="20" spans="1:14">
      <c r="A20" s="92"/>
      <c r="B20" s="92"/>
      <c r="C20" s="92"/>
      <c r="D20" s="92"/>
      <c r="E20" s="92"/>
      <c r="F20" s="92"/>
      <c r="G20" s="92"/>
      <c r="H20" s="92"/>
      <c r="I20" s="92"/>
      <c r="J20" s="92"/>
      <c r="K20" s="92"/>
      <c r="L20" s="92"/>
      <c r="M20" s="92"/>
      <c r="N20" s="92"/>
    </row>
    <row r="21" spans="1:14">
      <c r="A21" s="81"/>
      <c r="B21" s="81"/>
      <c r="C21" s="81"/>
      <c r="D21" s="81"/>
      <c r="E21" s="81"/>
      <c r="F21" s="81"/>
      <c r="G21" s="81"/>
      <c r="H21" s="81"/>
      <c r="I21" s="81"/>
      <c r="J21" s="81"/>
      <c r="K21" s="81"/>
      <c r="L21" s="81"/>
      <c r="M21" s="81"/>
      <c r="N21" s="81"/>
    </row>
  </sheetData>
  <mergeCells count="1">
    <mergeCell ref="A17:N20"/>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CBC SJ</vt:lpstr>
      <vt:lpstr>compilers</vt:lpstr>
      <vt:lpstr>edits &amp; notes</vt:lpstr>
      <vt:lpstr>'CBC SJ'!Print_Area</vt:lpstr>
      <vt:lpstr>'CBC SJ'!Print_Titles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Christie</dc:creator>
  <cp:lastModifiedBy>Donald MacPhail</cp:lastModifiedBy>
  <cp:lastPrinted>2024-08-15T11:11:35Z</cp:lastPrinted>
  <dcterms:created xsi:type="dcterms:W3CDTF">2014-01-26T17:48:28Z</dcterms:created>
  <dcterms:modified xsi:type="dcterms:W3CDTF">2024-12-02T04:46:00Z</dcterms:modified>
</cp:coreProperties>
</file>